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45" windowWidth="13755" windowHeight="7935" activeTab="0"/>
  </bookViews>
  <sheets>
    <sheet name="Fiche PMA" sheetId="1" r:id="rId1"/>
    <sheet name="Base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Martin</author>
    <author>Mart'1</author>
    <author>Mart1</author>
  </authors>
  <commentList>
    <comment ref="D6" authorId="0">
      <text>
        <r>
          <rPr>
            <b/>
            <sz val="8"/>
            <rFont val="Tahoma"/>
            <family val="2"/>
          </rPr>
          <t>Mart1:</t>
        </r>
        <r>
          <rPr>
            <sz val="8"/>
            <rFont val="Tahoma"/>
            <family val="2"/>
          </rPr>
          <t xml:space="preserve">
Utiliser les flèches pour entrer le pourcentage de VMA souhaité</t>
        </r>
      </text>
    </comment>
    <comment ref="D8" authorId="1">
      <text>
        <r>
          <rPr>
            <b/>
            <sz val="8"/>
            <rFont val="Tahoma"/>
            <family val="2"/>
          </rPr>
          <t>Mart1:</t>
        </r>
        <r>
          <rPr>
            <sz val="8"/>
            <rFont val="Tahoma"/>
            <family val="2"/>
          </rPr>
          <t xml:space="preserve">
Distance de la navette</t>
        </r>
      </text>
    </comment>
    <comment ref="D32" authorId="0">
      <text>
        <r>
          <rPr>
            <b/>
            <sz val="8"/>
            <rFont val="Tahoma"/>
            <family val="2"/>
          </rPr>
          <t>Mart1:</t>
        </r>
        <r>
          <rPr>
            <sz val="8"/>
            <rFont val="Tahoma"/>
            <family val="2"/>
          </rPr>
          <t xml:space="preserve">
Utiliser les flèches pour entrer le pourcentage de VMA souhaité</t>
        </r>
      </text>
    </comment>
    <comment ref="D33" authorId="0">
      <text>
        <r>
          <rPr>
            <b/>
            <sz val="8"/>
            <rFont val="Tahoma"/>
            <family val="2"/>
          </rPr>
          <t>Mart1:</t>
        </r>
        <r>
          <rPr>
            <sz val="8"/>
            <rFont val="Tahoma"/>
            <family val="2"/>
          </rPr>
          <t xml:space="preserve">
durée de l'effort</t>
        </r>
      </text>
    </comment>
    <comment ref="D34" authorId="1">
      <text>
        <r>
          <rPr>
            <b/>
            <sz val="8"/>
            <rFont val="Tahoma"/>
            <family val="2"/>
          </rPr>
          <t>Mart1:</t>
        </r>
        <r>
          <rPr>
            <sz val="8"/>
            <rFont val="Tahoma"/>
            <family val="2"/>
          </rPr>
          <t xml:space="preserve">
Distance de la navette</t>
        </r>
      </text>
    </comment>
    <comment ref="M8" authorId="1">
      <text>
        <r>
          <rPr>
            <sz val="8"/>
            <rFont val="Tahoma"/>
            <family val="2"/>
          </rPr>
          <t>Le CD auquel fait référence cette fiche contient les beep correspondants à ces intermittents… disponible sur www.martin-buchheit.net</t>
        </r>
      </text>
    </comment>
    <comment ref="M34" authorId="1">
      <text>
        <r>
          <rPr>
            <sz val="8"/>
            <rFont val="Tahoma"/>
            <family val="2"/>
          </rPr>
          <t>Le CD auquel fait référence cette fiche contient les beep correspondants à ces intermittents… disponible sur www.martin-buchheit.net</t>
        </r>
      </text>
    </comment>
    <comment ref="M11" authorId="1">
      <text>
        <r>
          <rPr>
            <sz val="8"/>
            <rFont val="Tahoma"/>
            <family val="2"/>
          </rPr>
          <t>Par rapport à la disatnce en ligne, La distance navette tient compte du temps perdu à faire 1/2 tour (soit 0.7" par 1/2 tour)</t>
        </r>
      </text>
    </comment>
    <comment ref="M37" authorId="1">
      <text>
        <r>
          <rPr>
            <sz val="8"/>
            <rFont val="Tahoma"/>
            <family val="2"/>
          </rPr>
          <t>Par rapport à la disatnce en ligne, La distance navette tient compte du temps perdu à faire 1/2 tour (soit 0.7" par 1/2 tour)</t>
        </r>
      </text>
    </comment>
    <comment ref="O56" authorId="2">
      <text>
        <r>
          <rPr>
            <b/>
            <sz val="9"/>
            <rFont val="Tahoma"/>
            <family val="2"/>
          </rPr>
          <t>Mart1:</t>
        </r>
        <r>
          <rPr>
            <sz val="9"/>
            <rFont val="Tahoma"/>
            <family val="2"/>
          </rPr>
          <t xml:space="preserve">
Du fait des 1/2 tours, il se peut que la distance totale à parcourir en navette pour un joueur donné (2) soit inférieure à celle d'un joueur possédant une V30-15IFT plus faible (1). Cependant, le joueur 2 effectuant un changement de direction supplémentaire,  ceci compense la différence de distance de course.
Par exemple, ceci est observable pour des joueurs avec respectivement des V30-15IFT de 15 (1) et 15.5 (2) km/h, en paramétrant un intermittent de type 10/20 à 110% de V30-15IFT en navette de 20m.
Le joueur 1 devra parcourir 43m, soit 1 largeur et 23 m (1 seul 1/2 tour); le joueur 2 courera sur 41m, mais en effectuant 2 1/2 tours (1 aller-retour + 1m).</t>
        </r>
      </text>
    </comment>
    <comment ref="O30" authorId="2">
      <text>
        <r>
          <rPr>
            <b/>
            <sz val="9"/>
            <rFont val="Tahoma"/>
            <family val="2"/>
          </rPr>
          <t>Mart1:</t>
        </r>
        <r>
          <rPr>
            <sz val="9"/>
            <rFont val="Tahoma"/>
            <family val="2"/>
          </rPr>
          <t xml:space="preserve">
Du fait des 1/2 tours, il se peut que la distance totale à parcourir en navette pour un joueur donné (2) soit inférieure à celle d'un joueur possédant une V30-15IFT plus faible (1). Cependant, le joueur 2 effectuant un changement de direction supplémentaire,  ceci compense la différence de distance de course.
Par exemple, ceci est observable pour des joueurs avec respectivement des V30-15IFT de 15 (1) et 15.5 (2) km/h, en paramétrant un intermittent de type 10/20 à 110% de V30-15IFT en navette de 20m.
Le joueur 1 devra parcourir 43m, soit 1 largeur et 23 m (1 seul 1/2 tour); le joueur 2 courera sur 41m, mais en effectuant 2 1/2 tours (1 aller-retour + 1m).</t>
        </r>
      </text>
    </comment>
  </commentList>
</comments>
</file>

<file path=xl/sharedStrings.xml><?xml version="1.0" encoding="utf-8"?>
<sst xmlns="http://schemas.openxmlformats.org/spreadsheetml/2006/main" count="132" uniqueCount="66">
  <si>
    <t>Noms</t>
  </si>
  <si>
    <t>Navette</t>
  </si>
  <si>
    <t>1/2 trs</t>
  </si>
  <si>
    <t>tps course</t>
  </si>
  <si>
    <t>Tps</t>
  </si>
  <si>
    <t>m</t>
  </si>
  <si>
    <t>Série 1</t>
  </si>
  <si>
    <t>Série 2</t>
  </si>
  <si>
    <t>Joueur 1</t>
  </si>
  <si>
    <t>Joueur 2</t>
  </si>
  <si>
    <t>Joueur 3</t>
  </si>
  <si>
    <t>Joueur 4</t>
  </si>
  <si>
    <t>Joueur 5</t>
  </si>
  <si>
    <t>Joueur 6</t>
  </si>
  <si>
    <t>Joueur 7</t>
  </si>
  <si>
    <t>Joueur 8</t>
  </si>
  <si>
    <t>Joueur 9</t>
  </si>
  <si>
    <t>Joueur 10</t>
  </si>
  <si>
    <t>Joueur 11</t>
  </si>
  <si>
    <t>Joueur 12</t>
  </si>
  <si>
    <t>Joueur 13</t>
  </si>
  <si>
    <t>Joueur 14</t>
  </si>
  <si>
    <t>Joueur 15</t>
  </si>
  <si>
    <t>Soit sur le terrain</t>
  </si>
  <si>
    <t>Distance</t>
  </si>
  <si>
    <t>Ligne</t>
  </si>
  <si>
    <t>Temps course (sec)</t>
  </si>
  <si>
    <t>Navette (m)</t>
  </si>
  <si>
    <t>Fiche d'aide au Travail de Puissance Maximale Aérobie</t>
  </si>
  <si>
    <t>Date:</t>
  </si>
  <si>
    <t>Equipe:</t>
  </si>
  <si>
    <t>HBC</t>
  </si>
  <si>
    <t>Janvier 2003 - Martin Buchheit - mb@martin-buchheit.net</t>
  </si>
  <si>
    <t>Piste CD</t>
  </si>
  <si>
    <t>3"-17"</t>
  </si>
  <si>
    <t>10"-10"</t>
  </si>
  <si>
    <t>10"-20"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</si>
  <si>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</si>
  <si>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</si>
  <si>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</si>
  <si>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</si>
  <si>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</si>
  <si>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</si>
  <si>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</si>
  <si>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</si>
  <si>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</si>
  <si>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Temps course</t>
  </si>
  <si>
    <t>Intermittent</t>
  </si>
  <si>
    <t>15"-15"</t>
  </si>
  <si>
    <t>20"-20"</t>
  </si>
  <si>
    <t>30"-30"</t>
  </si>
  <si>
    <t>Choisir le type d'intermittent parmis ceux proposés par la liste déroulante</t>
  </si>
  <si>
    <t>Utiliser ensuite les flèches pour ajuster l'intensité de course et la distance de navette</t>
  </si>
  <si>
    <t>Choix 2</t>
  </si>
  <si>
    <t>Choix 1</t>
  </si>
  <si>
    <t>5"-25"</t>
  </si>
  <si>
    <t>n°11</t>
  </si>
  <si>
    <t>% V30-15 IFT</t>
  </si>
  <si>
    <t xml:space="preserve">Entrer les noms de joueurs et leurs V30-15IFT respectives (zone grisée). </t>
  </si>
  <si>
    <t>V 30-15 IFT</t>
  </si>
  <si>
    <t xml:space="preserve">% </t>
  </si>
  <si>
    <t>réalisé à partir de la V 30-15IFT</t>
  </si>
  <si>
    <t>%V 30-15IFT</t>
  </si>
  <si>
    <t>V 30-15IFT</t>
  </si>
  <si>
    <t>%</t>
  </si>
  <si>
    <t>Remarque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</si>
</sst>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  <numFmt numFmtId="175" formatCode="0.000000"/>
    <numFmt numFmtId="176" formatCode="0.00000"/>
    <numFmt numFmtId="177" formatCode="0.0000"/>
    <numFmt numFmtId="178" formatCode="0.00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0" fillId="18" borderId="11" xfId="0" applyFont="1" applyFill="1" applyBorder="1" applyAlignment="1" applyProtection="1">
      <alignment horizontal="center"/>
      <protection locked="0"/>
    </xf>
    <xf numFmtId="0" fontId="10" fillId="18" borderId="12" xfId="0" applyFont="1" applyFill="1" applyBorder="1" applyAlignment="1" applyProtection="1">
      <alignment horizontal="center"/>
      <protection locked="0"/>
    </xf>
    <xf numFmtId="0" fontId="10" fillId="18" borderId="1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" fillId="18" borderId="14" xfId="0" applyFont="1" applyFill="1" applyBorder="1" applyAlignment="1" applyProtection="1">
      <alignment horizontal="center"/>
      <protection locked="0"/>
    </xf>
    <xf numFmtId="0" fontId="1" fillId="18" borderId="15" xfId="0" applyFont="1" applyFill="1" applyBorder="1" applyAlignment="1" applyProtection="1">
      <alignment horizontal="center"/>
      <protection locked="0"/>
    </xf>
    <xf numFmtId="0" fontId="1" fillId="18" borderId="16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15" fillId="33" borderId="17" xfId="0" applyFont="1" applyFill="1" applyBorder="1" applyAlignment="1" applyProtection="1">
      <alignment/>
      <protection locked="0"/>
    </xf>
    <xf numFmtId="18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18" borderId="25" xfId="0" applyNumberForma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7" fillId="34" borderId="11" xfId="0" applyFont="1" applyFill="1" applyBorder="1" applyAlignment="1" applyProtection="1">
      <alignment horizontal="center" vertical="center"/>
      <protection locked="0"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7" fillId="34" borderId="15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7" fillId="34" borderId="16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/>
      <protection locked="0"/>
    </xf>
    <xf numFmtId="0" fontId="9" fillId="35" borderId="19" xfId="0" applyFont="1" applyFill="1" applyBorder="1" applyAlignment="1" applyProtection="1">
      <alignment horizontal="center" vertical="center"/>
      <protection locked="0"/>
    </xf>
    <xf numFmtId="0" fontId="9" fillId="35" borderId="21" xfId="0" applyFont="1" applyFill="1" applyBorder="1" applyAlignment="1" applyProtection="1">
      <alignment/>
      <protection locked="0"/>
    </xf>
    <xf numFmtId="0" fontId="9" fillId="35" borderId="10" xfId="0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/>
      <protection locked="0"/>
    </xf>
    <xf numFmtId="0" fontId="9" fillId="35" borderId="23" xfId="0" applyFont="1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16" fillId="33" borderId="17" xfId="0" applyFont="1" applyFill="1" applyBorder="1" applyAlignment="1" applyProtection="1">
      <alignment/>
      <protection locked="0"/>
    </xf>
    <xf numFmtId="0" fontId="55" fillId="33" borderId="0" xfId="0" applyFont="1" applyFill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" fillId="34" borderId="22" xfId="0" applyNumberFormat="1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/>
      <protection locked="0"/>
    </xf>
    <xf numFmtId="14" fontId="0" fillId="33" borderId="10" xfId="0" applyNumberFormat="1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18" borderId="25" xfId="0" applyNumberFormat="1" applyFill="1" applyBorder="1" applyAlignment="1" applyProtection="1">
      <alignment horizontal="center"/>
      <protection locked="0"/>
    </xf>
    <xf numFmtId="0" fontId="0" fillId="33" borderId="26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13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2" fontId="0" fillId="0" borderId="19" xfId="0" applyNumberForma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1" fontId="0" fillId="36" borderId="19" xfId="0" applyNumberFormat="1" applyFont="1" applyFill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1" fontId="0" fillId="36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/>
      <protection/>
    </xf>
    <xf numFmtId="1" fontId="0" fillId="36" borderId="24" xfId="0" applyNumberFormat="1" applyFont="1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4</xdr:row>
      <xdr:rowOff>47625</xdr:rowOff>
    </xdr:from>
    <xdr:to>
      <xdr:col>4</xdr:col>
      <xdr:colOff>419100</xdr:colOff>
      <xdr:row>6</xdr:row>
      <xdr:rowOff>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733425"/>
          <a:ext cx="314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7</xdr:row>
      <xdr:rowOff>0</xdr:rowOff>
    </xdr:from>
    <xdr:to>
      <xdr:col>4</xdr:col>
      <xdr:colOff>419100</xdr:colOff>
      <xdr:row>7</xdr:row>
      <xdr:rowOff>171450</xdr:rowOff>
    </xdr:to>
    <xdr:pic>
      <xdr:nvPicPr>
        <xdr:cNvPr id="2" name="Spi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106680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30</xdr:row>
      <xdr:rowOff>57150</xdr:rowOff>
    </xdr:from>
    <xdr:to>
      <xdr:col>4</xdr:col>
      <xdr:colOff>419100</xdr:colOff>
      <xdr:row>32</xdr:row>
      <xdr:rowOff>0</xdr:rowOff>
    </xdr:to>
    <xdr:pic>
      <xdr:nvPicPr>
        <xdr:cNvPr id="3" name="SpinButton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4600575"/>
          <a:ext cx="3143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33</xdr:row>
      <xdr:rowOff>0</xdr:rowOff>
    </xdr:from>
    <xdr:to>
      <xdr:col>4</xdr:col>
      <xdr:colOff>419100</xdr:colOff>
      <xdr:row>34</xdr:row>
      <xdr:rowOff>0</xdr:rowOff>
    </xdr:to>
    <xdr:pic>
      <xdr:nvPicPr>
        <xdr:cNvPr id="4" name="Spin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4933950"/>
          <a:ext cx="304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76200</xdr:rowOff>
    </xdr:from>
    <xdr:to>
      <xdr:col>2</xdr:col>
      <xdr:colOff>152400</xdr:colOff>
      <xdr:row>4</xdr:row>
      <xdr:rowOff>38100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85775"/>
          <a:ext cx="1028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57150</xdr:rowOff>
    </xdr:from>
    <xdr:to>
      <xdr:col>2</xdr:col>
      <xdr:colOff>152400</xdr:colOff>
      <xdr:row>30</xdr:row>
      <xdr:rowOff>38100</xdr:rowOff>
    </xdr:to>
    <xdr:pic>
      <xdr:nvPicPr>
        <xdr:cNvPr id="6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3950" y="4343400"/>
          <a:ext cx="1028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6</xdr:row>
      <xdr:rowOff>133350</xdr:rowOff>
    </xdr:from>
    <xdr:to>
      <xdr:col>7</xdr:col>
      <xdr:colOff>190500</xdr:colOff>
      <xdr:row>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09850" y="952500"/>
          <a:ext cx="30003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Ne pas modifier le contenu des cellules 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38"/>
  </sheetPr>
  <dimension ref="A1:S59"/>
  <sheetViews>
    <sheetView tabSelected="1" zoomScalePageLayoutView="0" workbookViewId="0" topLeftCell="A1">
      <selection activeCell="A4" sqref="A4"/>
    </sheetView>
  </sheetViews>
  <sheetFormatPr defaultColWidth="6.57421875" defaultRowHeight="12.75"/>
  <cols>
    <col min="1" max="1" width="16.140625" style="7" customWidth="1"/>
    <col min="2" max="2" width="13.8515625" style="7" customWidth="1"/>
    <col min="3" max="3" width="5.8515625" style="7" customWidth="1"/>
    <col min="4" max="4" width="8.7109375" style="7" customWidth="1"/>
    <col min="5" max="5" width="8.00390625" style="7" customWidth="1"/>
    <col min="6" max="6" width="10.140625" style="7" hidden="1" customWidth="1"/>
    <col min="7" max="7" width="6.57421875" style="7" hidden="1" customWidth="1"/>
    <col min="8" max="8" width="6.28125" style="87" hidden="1" customWidth="1"/>
    <col min="9" max="9" width="3.421875" style="87" hidden="1" customWidth="1"/>
    <col min="10" max="10" width="3.00390625" style="87" hidden="1" customWidth="1"/>
    <col min="11" max="11" width="5.00390625" style="87" hidden="1" customWidth="1"/>
    <col min="12" max="12" width="5.7109375" style="87" hidden="1" customWidth="1"/>
    <col min="13" max="13" width="8.28125" style="87" customWidth="1"/>
    <col min="14" max="14" width="2.57421875" style="88" customWidth="1"/>
    <col min="15" max="15" width="13.28125" style="89" customWidth="1"/>
    <col min="16" max="16" width="6.140625" style="89" bestFit="1" customWidth="1"/>
    <col min="17" max="17" width="2.57421875" style="7" bestFit="1" customWidth="1"/>
    <col min="18" max="18" width="8.7109375" style="7" customWidth="1"/>
    <col min="19" max="19" width="2.421875" style="7" bestFit="1" customWidth="1"/>
    <col min="20" max="16384" width="6.57421875" style="7" customWidth="1"/>
  </cols>
  <sheetData>
    <row r="1" spans="1:17" ht="15.75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16.5" customHeight="1" thickBot="1">
      <c r="A2" s="8" t="s">
        <v>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</row>
    <row r="3" spans="1:17" ht="8.25" customHeight="1" thickBot="1">
      <c r="A3" s="11"/>
      <c r="B3" s="11"/>
      <c r="C3" s="11"/>
      <c r="D3" s="11"/>
      <c r="E3" s="11"/>
      <c r="F3" s="11"/>
      <c r="G3" s="11"/>
      <c r="H3" s="12"/>
      <c r="I3" s="12"/>
      <c r="J3" s="12"/>
      <c r="K3" s="12"/>
      <c r="L3" s="12"/>
      <c r="M3" s="12"/>
      <c r="N3" s="13"/>
      <c r="O3" s="14"/>
      <c r="P3" s="14"/>
      <c r="Q3" s="11"/>
    </row>
    <row r="4" spans="1:17" ht="13.5" thickBot="1">
      <c r="A4" s="15" t="s">
        <v>6</v>
      </c>
      <c r="B4" s="11"/>
      <c r="C4" s="11"/>
      <c r="D4" s="11"/>
      <c r="E4" s="16"/>
      <c r="F4" s="11"/>
      <c r="G4" s="11"/>
      <c r="H4" s="12"/>
      <c r="I4" s="12"/>
      <c r="J4" s="12"/>
      <c r="K4" s="12"/>
      <c r="L4" s="12"/>
      <c r="M4" s="12"/>
      <c r="N4" s="13"/>
      <c r="O4" s="14"/>
      <c r="P4" s="11"/>
      <c r="Q4" s="11"/>
    </row>
    <row r="5" spans="1:17" ht="4.5" customHeight="1" thickBot="1">
      <c r="A5" s="11"/>
      <c r="B5" s="17"/>
      <c r="C5" s="17"/>
      <c r="D5" s="17"/>
      <c r="E5" s="16"/>
      <c r="F5" s="11"/>
      <c r="G5" s="11"/>
      <c r="H5" s="12"/>
      <c r="I5" s="12"/>
      <c r="J5" s="12"/>
      <c r="K5" s="12"/>
      <c r="L5" s="12"/>
      <c r="M5" s="12"/>
      <c r="N5" s="13"/>
      <c r="O5" s="14"/>
      <c r="P5" s="11"/>
      <c r="Q5" s="11"/>
    </row>
    <row r="6" spans="1:17" ht="12.75">
      <c r="A6" s="11"/>
      <c r="B6" s="18" t="s">
        <v>62</v>
      </c>
      <c r="C6" s="19"/>
      <c r="D6" s="20">
        <v>110</v>
      </c>
      <c r="E6" s="21"/>
      <c r="F6" s="21"/>
      <c r="G6" s="21"/>
      <c r="H6" s="22"/>
      <c r="I6" s="22"/>
      <c r="J6" s="22"/>
      <c r="K6" s="22"/>
      <c r="L6" s="22"/>
      <c r="M6" s="23" t="s">
        <v>30</v>
      </c>
      <c r="N6" s="24" t="s">
        <v>31</v>
      </c>
      <c r="O6" s="25"/>
      <c r="P6" s="11"/>
      <c r="Q6" s="11"/>
    </row>
    <row r="7" spans="1:17" ht="12.75">
      <c r="A7" s="11"/>
      <c r="B7" s="26" t="s">
        <v>26</v>
      </c>
      <c r="C7" s="27"/>
      <c r="D7" s="28">
        <v>10</v>
      </c>
      <c r="E7" s="21"/>
      <c r="F7" s="21"/>
      <c r="G7" s="21"/>
      <c r="H7" s="22"/>
      <c r="I7" s="22"/>
      <c r="J7" s="22"/>
      <c r="K7" s="22"/>
      <c r="L7" s="22"/>
      <c r="M7" s="29" t="s">
        <v>29</v>
      </c>
      <c r="N7" s="30">
        <v>39310</v>
      </c>
      <c r="O7" s="31"/>
      <c r="P7" s="11"/>
      <c r="Q7" s="11"/>
    </row>
    <row r="8" spans="1:17" ht="15.75" customHeight="1" thickBot="1">
      <c r="A8" s="11"/>
      <c r="B8" s="32" t="s">
        <v>27</v>
      </c>
      <c r="C8" s="33"/>
      <c r="D8" s="34">
        <v>20</v>
      </c>
      <c r="E8" s="21"/>
      <c r="F8" s="21"/>
      <c r="G8" s="21"/>
      <c r="H8" s="22"/>
      <c r="I8" s="22"/>
      <c r="J8" s="22"/>
      <c r="K8" s="22"/>
      <c r="L8" s="22" t="s">
        <v>40</v>
      </c>
      <c r="M8" s="35" t="s">
        <v>33</v>
      </c>
      <c r="N8" s="36" t="s">
        <v>40</v>
      </c>
      <c r="O8" s="37"/>
      <c r="P8" s="11"/>
      <c r="Q8" s="11"/>
    </row>
    <row r="9" spans="1:19" ht="5.25" customHeight="1" thickBot="1">
      <c r="A9" s="11"/>
      <c r="B9" s="11"/>
      <c r="C9" s="11"/>
      <c r="D9" s="11"/>
      <c r="E9" s="11"/>
      <c r="F9" s="11"/>
      <c r="G9" s="11"/>
      <c r="H9" s="12"/>
      <c r="I9" s="12"/>
      <c r="J9" s="12"/>
      <c r="K9" s="12"/>
      <c r="L9" s="12"/>
      <c r="M9" s="12"/>
      <c r="N9" s="13"/>
      <c r="O9" s="14"/>
      <c r="P9" s="11"/>
      <c r="Q9" s="11"/>
      <c r="S9" s="38"/>
    </row>
    <row r="10" spans="1:19" ht="14.25" customHeight="1">
      <c r="A10" s="39" t="s">
        <v>0</v>
      </c>
      <c r="B10" s="40" t="s">
        <v>59</v>
      </c>
      <c r="C10" s="40" t="s">
        <v>4</v>
      </c>
      <c r="D10" s="40" t="s">
        <v>60</v>
      </c>
      <c r="E10" s="40" t="s">
        <v>24</v>
      </c>
      <c r="F10" s="40"/>
      <c r="G10" s="40"/>
      <c r="H10" s="40"/>
      <c r="I10" s="40"/>
      <c r="J10" s="40"/>
      <c r="K10" s="40"/>
      <c r="L10" s="40"/>
      <c r="M10" s="40"/>
      <c r="N10" s="40" t="s">
        <v>23</v>
      </c>
      <c r="O10" s="40"/>
      <c r="P10" s="40"/>
      <c r="Q10" s="41"/>
      <c r="S10" s="38"/>
    </row>
    <row r="11" spans="1:17" ht="13.5" thickBot="1">
      <c r="A11" s="42"/>
      <c r="B11" s="43"/>
      <c r="C11" s="43"/>
      <c r="D11" s="43"/>
      <c r="E11" s="44" t="s">
        <v>25</v>
      </c>
      <c r="F11" s="45" t="s">
        <v>3</v>
      </c>
      <c r="G11" s="46"/>
      <c r="H11" s="45" t="s">
        <v>2</v>
      </c>
      <c r="I11" s="45"/>
      <c r="J11" s="45"/>
      <c r="K11" s="45"/>
      <c r="L11" s="45"/>
      <c r="M11" s="44" t="s">
        <v>1</v>
      </c>
      <c r="N11" s="43"/>
      <c r="O11" s="43"/>
      <c r="P11" s="43"/>
      <c r="Q11" s="47"/>
    </row>
    <row r="12" spans="1:17" ht="6" customHeight="1" thickBot="1">
      <c r="A12" s="11"/>
      <c r="B12" s="14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3"/>
      <c r="O12" s="14"/>
      <c r="P12" s="11"/>
      <c r="Q12" s="11"/>
    </row>
    <row r="13" spans="1:17" ht="12.75">
      <c r="A13" s="48" t="s">
        <v>8</v>
      </c>
      <c r="B13" s="49">
        <v>15</v>
      </c>
      <c r="C13" s="90">
        <f aca="true" t="shared" si="0" ref="C13:C27">D$7</f>
        <v>10</v>
      </c>
      <c r="D13" s="91">
        <f aca="true" t="shared" si="1" ref="D13:D27">D$6</f>
        <v>110</v>
      </c>
      <c r="E13" s="92">
        <f aca="true" t="shared" si="2" ref="E13:E27">(B13*1000/3600)*D13/100*C13</f>
        <v>45.83333333333334</v>
      </c>
      <c r="F13" s="93">
        <f>M13-(J13*D$8)</f>
        <v>22.625000000000007</v>
      </c>
      <c r="G13" s="94">
        <f>(B13/3.6)*(D$6/100)*(D$7-(H13*0.7))</f>
        <v>39.41666666666667</v>
      </c>
      <c r="H13" s="95">
        <f>ROUNDDOWN(E13/D$8,0)</f>
        <v>2</v>
      </c>
      <c r="I13" s="95" t="str">
        <f>IF(G13&lt;(H13*D$8),"pb","ok")</f>
        <v>pb</v>
      </c>
      <c r="J13" s="95">
        <f>IF(I13="ok",H13,H13-1)</f>
        <v>1</v>
      </c>
      <c r="K13" s="95" t="str">
        <f>IF(G13&lt;(J13*D$8),"pb","ok")</f>
        <v>ok</v>
      </c>
      <c r="L13" s="95">
        <f>IF(K13="ok",J13,J13-1)</f>
        <v>1</v>
      </c>
      <c r="M13" s="96">
        <f>(B13/3.6)*(D$6/100)*(D$7-(L13*0.7))</f>
        <v>42.62500000000001</v>
      </c>
      <c r="N13" s="97">
        <f>L13</f>
        <v>1</v>
      </c>
      <c r="O13" s="91" t="str">
        <f>IF(D$8&lt;=20,"Largeur(s) +","Longueur(s) +")</f>
        <v>Largeur(s) +</v>
      </c>
      <c r="P13" s="92">
        <f>M13-(N13*D$8)</f>
        <v>22.625000000000007</v>
      </c>
      <c r="Q13" s="98" t="s">
        <v>5</v>
      </c>
    </row>
    <row r="14" spans="1:17" ht="12.75">
      <c r="A14" s="50" t="s">
        <v>9</v>
      </c>
      <c r="B14" s="51">
        <v>15.5</v>
      </c>
      <c r="C14" s="99">
        <f t="shared" si="0"/>
        <v>10</v>
      </c>
      <c r="D14" s="100">
        <f t="shared" si="1"/>
        <v>110</v>
      </c>
      <c r="E14" s="101">
        <f>(B14*1000/3600)*D14/100*C14</f>
        <v>47.36111111111111</v>
      </c>
      <c r="F14" s="102">
        <f aca="true" t="shared" si="3" ref="F14:F27">M14-(J14*D$8)</f>
        <v>0.7305555555555614</v>
      </c>
      <c r="G14" s="103">
        <f aca="true" t="shared" si="4" ref="G14:G27">(B14/3.6)*(D$6/100)*(D$7-(H14*0.7))</f>
        <v>40.73055555555556</v>
      </c>
      <c r="H14" s="104">
        <f aca="true" t="shared" si="5" ref="H14:H27">ROUNDDOWN(E14/D$8,0)</f>
        <v>2</v>
      </c>
      <c r="I14" s="104" t="str">
        <f aca="true" t="shared" si="6" ref="I14:I27">IF(G14&lt;(H14*D$8),"pb","ok")</f>
        <v>ok</v>
      </c>
      <c r="J14" s="104">
        <f aca="true" t="shared" si="7" ref="J14:J27">IF(I14="ok",H14,H14-1)</f>
        <v>2</v>
      </c>
      <c r="K14" s="104" t="str">
        <f aca="true" t="shared" si="8" ref="K14:K27">IF(G14&lt;(J14*D$8),"pb","ok")</f>
        <v>ok</v>
      </c>
      <c r="L14" s="104">
        <f aca="true" t="shared" si="9" ref="L14:L27">IF(K14="ok",J14,J14-1)</f>
        <v>2</v>
      </c>
      <c r="M14" s="105">
        <f aca="true" t="shared" si="10" ref="M14:M27">(B14/3.6)*(D$6/100)*(D$7-(L14*0.7))</f>
        <v>40.73055555555556</v>
      </c>
      <c r="N14" s="106">
        <f aca="true" t="shared" si="11" ref="N14:N27">L14</f>
        <v>2</v>
      </c>
      <c r="O14" s="100" t="str">
        <f aca="true" t="shared" si="12" ref="O14:O27">IF(D$8&lt;=20,"Largeur(s) +","Longueur(s) +")</f>
        <v>Largeur(s) +</v>
      </c>
      <c r="P14" s="101">
        <f aca="true" t="shared" si="13" ref="P14:P27">M14-(N14*D$8)</f>
        <v>0.7305555555555614</v>
      </c>
      <c r="Q14" s="107" t="s">
        <v>5</v>
      </c>
    </row>
    <row r="15" spans="1:17" ht="12.75">
      <c r="A15" s="50" t="s">
        <v>10</v>
      </c>
      <c r="B15" s="52">
        <v>16</v>
      </c>
      <c r="C15" s="99">
        <f t="shared" si="0"/>
        <v>10</v>
      </c>
      <c r="D15" s="100">
        <f t="shared" si="1"/>
        <v>110</v>
      </c>
      <c r="E15" s="101">
        <f>(B15*1000/3600)*D15/100*C15</f>
        <v>48.88888888888889</v>
      </c>
      <c r="F15" s="102">
        <f t="shared" si="3"/>
        <v>2.0444444444444443</v>
      </c>
      <c r="G15" s="103">
        <f t="shared" si="4"/>
        <v>42.044444444444444</v>
      </c>
      <c r="H15" s="104">
        <f t="shared" si="5"/>
        <v>2</v>
      </c>
      <c r="I15" s="104" t="str">
        <f t="shared" si="6"/>
        <v>ok</v>
      </c>
      <c r="J15" s="104">
        <f t="shared" si="7"/>
        <v>2</v>
      </c>
      <c r="K15" s="104" t="str">
        <f t="shared" si="8"/>
        <v>ok</v>
      </c>
      <c r="L15" s="104">
        <f t="shared" si="9"/>
        <v>2</v>
      </c>
      <c r="M15" s="105">
        <f t="shared" si="10"/>
        <v>42.044444444444444</v>
      </c>
      <c r="N15" s="106">
        <f t="shared" si="11"/>
        <v>2</v>
      </c>
      <c r="O15" s="100" t="str">
        <f t="shared" si="12"/>
        <v>Largeur(s) +</v>
      </c>
      <c r="P15" s="101">
        <f t="shared" si="13"/>
        <v>2.0444444444444443</v>
      </c>
      <c r="Q15" s="107" t="s">
        <v>5</v>
      </c>
    </row>
    <row r="16" spans="1:17" ht="12.75">
      <c r="A16" s="50" t="s">
        <v>11</v>
      </c>
      <c r="B16" s="51">
        <v>16.5</v>
      </c>
      <c r="C16" s="99">
        <f t="shared" si="0"/>
        <v>10</v>
      </c>
      <c r="D16" s="100">
        <f t="shared" si="1"/>
        <v>110</v>
      </c>
      <c r="E16" s="101">
        <f t="shared" si="2"/>
        <v>50.41666666666666</v>
      </c>
      <c r="F16" s="102">
        <f t="shared" si="3"/>
        <v>3.3583333333333343</v>
      </c>
      <c r="G16" s="103">
        <f t="shared" si="4"/>
        <v>43.358333333333334</v>
      </c>
      <c r="H16" s="104">
        <f t="shared" si="5"/>
        <v>2</v>
      </c>
      <c r="I16" s="104" t="str">
        <f t="shared" si="6"/>
        <v>ok</v>
      </c>
      <c r="J16" s="104">
        <f t="shared" si="7"/>
        <v>2</v>
      </c>
      <c r="K16" s="104" t="str">
        <f t="shared" si="8"/>
        <v>ok</v>
      </c>
      <c r="L16" s="104">
        <f t="shared" si="9"/>
        <v>2</v>
      </c>
      <c r="M16" s="105">
        <f t="shared" si="10"/>
        <v>43.358333333333334</v>
      </c>
      <c r="N16" s="106">
        <f t="shared" si="11"/>
        <v>2</v>
      </c>
      <c r="O16" s="100" t="str">
        <f t="shared" si="12"/>
        <v>Largeur(s) +</v>
      </c>
      <c r="P16" s="101">
        <f t="shared" si="13"/>
        <v>3.3583333333333343</v>
      </c>
      <c r="Q16" s="107" t="s">
        <v>5</v>
      </c>
    </row>
    <row r="17" spans="1:17" ht="12.75">
      <c r="A17" s="50" t="s">
        <v>12</v>
      </c>
      <c r="B17" s="51">
        <v>17</v>
      </c>
      <c r="C17" s="99">
        <f t="shared" si="0"/>
        <v>10</v>
      </c>
      <c r="D17" s="100">
        <f t="shared" si="1"/>
        <v>110</v>
      </c>
      <c r="E17" s="101">
        <f t="shared" si="2"/>
        <v>51.94444444444444</v>
      </c>
      <c r="F17" s="102">
        <f t="shared" si="3"/>
        <v>4.672222222222224</v>
      </c>
      <c r="G17" s="103">
        <f t="shared" si="4"/>
        <v>44.672222222222224</v>
      </c>
      <c r="H17" s="104">
        <f t="shared" si="5"/>
        <v>2</v>
      </c>
      <c r="I17" s="104" t="str">
        <f t="shared" si="6"/>
        <v>ok</v>
      </c>
      <c r="J17" s="104">
        <f t="shared" si="7"/>
        <v>2</v>
      </c>
      <c r="K17" s="104" t="str">
        <f t="shared" si="8"/>
        <v>ok</v>
      </c>
      <c r="L17" s="104">
        <f t="shared" si="9"/>
        <v>2</v>
      </c>
      <c r="M17" s="105">
        <f t="shared" si="10"/>
        <v>44.672222222222224</v>
      </c>
      <c r="N17" s="106">
        <f t="shared" si="11"/>
        <v>2</v>
      </c>
      <c r="O17" s="100" t="str">
        <f t="shared" si="12"/>
        <v>Largeur(s) +</v>
      </c>
      <c r="P17" s="101">
        <f t="shared" si="13"/>
        <v>4.672222222222224</v>
      </c>
      <c r="Q17" s="107" t="s">
        <v>5</v>
      </c>
    </row>
    <row r="18" spans="1:17" ht="12.75">
      <c r="A18" s="50" t="s">
        <v>13</v>
      </c>
      <c r="B18" s="52">
        <v>17.5</v>
      </c>
      <c r="C18" s="99">
        <f t="shared" si="0"/>
        <v>10</v>
      </c>
      <c r="D18" s="100">
        <f t="shared" si="1"/>
        <v>110</v>
      </c>
      <c r="E18" s="101">
        <f t="shared" si="2"/>
        <v>53.472222222222214</v>
      </c>
      <c r="F18" s="102">
        <f t="shared" si="3"/>
        <v>5.986111111111107</v>
      </c>
      <c r="G18" s="103">
        <f t="shared" si="4"/>
        <v>45.98611111111111</v>
      </c>
      <c r="H18" s="104">
        <f t="shared" si="5"/>
        <v>2</v>
      </c>
      <c r="I18" s="104" t="str">
        <f t="shared" si="6"/>
        <v>ok</v>
      </c>
      <c r="J18" s="104">
        <f t="shared" si="7"/>
        <v>2</v>
      </c>
      <c r="K18" s="104" t="str">
        <f t="shared" si="8"/>
        <v>ok</v>
      </c>
      <c r="L18" s="104">
        <f t="shared" si="9"/>
        <v>2</v>
      </c>
      <c r="M18" s="105">
        <f t="shared" si="10"/>
        <v>45.98611111111111</v>
      </c>
      <c r="N18" s="106">
        <f t="shared" si="11"/>
        <v>2</v>
      </c>
      <c r="O18" s="100" t="str">
        <f t="shared" si="12"/>
        <v>Largeur(s) +</v>
      </c>
      <c r="P18" s="101">
        <f t="shared" si="13"/>
        <v>5.986111111111107</v>
      </c>
      <c r="Q18" s="107" t="s">
        <v>5</v>
      </c>
    </row>
    <row r="19" spans="1:17" ht="12.75">
      <c r="A19" s="50" t="s">
        <v>14</v>
      </c>
      <c r="B19" s="51">
        <v>18</v>
      </c>
      <c r="C19" s="99">
        <f t="shared" si="0"/>
        <v>10</v>
      </c>
      <c r="D19" s="100">
        <f t="shared" si="1"/>
        <v>110</v>
      </c>
      <c r="E19" s="101">
        <f t="shared" si="2"/>
        <v>55</v>
      </c>
      <c r="F19" s="102">
        <f t="shared" si="3"/>
        <v>7.299999999999997</v>
      </c>
      <c r="G19" s="103">
        <f t="shared" si="4"/>
        <v>47.3</v>
      </c>
      <c r="H19" s="104">
        <f t="shared" si="5"/>
        <v>2</v>
      </c>
      <c r="I19" s="104" t="str">
        <f t="shared" si="6"/>
        <v>ok</v>
      </c>
      <c r="J19" s="104">
        <f t="shared" si="7"/>
        <v>2</v>
      </c>
      <c r="K19" s="104" t="str">
        <f t="shared" si="8"/>
        <v>ok</v>
      </c>
      <c r="L19" s="104">
        <f t="shared" si="9"/>
        <v>2</v>
      </c>
      <c r="M19" s="105">
        <f t="shared" si="10"/>
        <v>47.3</v>
      </c>
      <c r="N19" s="106">
        <f t="shared" si="11"/>
        <v>2</v>
      </c>
      <c r="O19" s="100" t="str">
        <f t="shared" si="12"/>
        <v>Largeur(s) +</v>
      </c>
      <c r="P19" s="101">
        <f t="shared" si="13"/>
        <v>7.299999999999997</v>
      </c>
      <c r="Q19" s="107" t="s">
        <v>5</v>
      </c>
    </row>
    <row r="20" spans="1:17" ht="12.75">
      <c r="A20" s="50" t="s">
        <v>15</v>
      </c>
      <c r="B20" s="51">
        <v>18.5</v>
      </c>
      <c r="C20" s="99">
        <f t="shared" si="0"/>
        <v>10</v>
      </c>
      <c r="D20" s="100">
        <f t="shared" si="1"/>
        <v>110</v>
      </c>
      <c r="E20" s="101">
        <f t="shared" si="2"/>
        <v>56.527777777777786</v>
      </c>
      <c r="F20" s="102">
        <f t="shared" si="3"/>
        <v>8.613888888888887</v>
      </c>
      <c r="G20" s="103">
        <f t="shared" si="4"/>
        <v>48.61388888888889</v>
      </c>
      <c r="H20" s="104">
        <f t="shared" si="5"/>
        <v>2</v>
      </c>
      <c r="I20" s="104" t="str">
        <f t="shared" si="6"/>
        <v>ok</v>
      </c>
      <c r="J20" s="104">
        <f t="shared" si="7"/>
        <v>2</v>
      </c>
      <c r="K20" s="104" t="str">
        <f t="shared" si="8"/>
        <v>ok</v>
      </c>
      <c r="L20" s="104">
        <f t="shared" si="9"/>
        <v>2</v>
      </c>
      <c r="M20" s="105">
        <f t="shared" si="10"/>
        <v>48.61388888888889</v>
      </c>
      <c r="N20" s="106">
        <f t="shared" si="11"/>
        <v>2</v>
      </c>
      <c r="O20" s="100" t="str">
        <f t="shared" si="12"/>
        <v>Largeur(s) +</v>
      </c>
      <c r="P20" s="101">
        <f t="shared" si="13"/>
        <v>8.613888888888887</v>
      </c>
      <c r="Q20" s="107" t="s">
        <v>5</v>
      </c>
    </row>
    <row r="21" spans="1:17" ht="12.75">
      <c r="A21" s="50" t="s">
        <v>16</v>
      </c>
      <c r="B21" s="52">
        <v>19</v>
      </c>
      <c r="C21" s="99">
        <f t="shared" si="0"/>
        <v>10</v>
      </c>
      <c r="D21" s="100">
        <f t="shared" si="1"/>
        <v>110</v>
      </c>
      <c r="E21" s="101">
        <f t="shared" si="2"/>
        <v>58.05555555555556</v>
      </c>
      <c r="F21" s="102">
        <f t="shared" si="3"/>
        <v>9.927777777777784</v>
      </c>
      <c r="G21" s="103">
        <f t="shared" si="4"/>
        <v>49.927777777777784</v>
      </c>
      <c r="H21" s="104">
        <f t="shared" si="5"/>
        <v>2</v>
      </c>
      <c r="I21" s="104" t="str">
        <f t="shared" si="6"/>
        <v>ok</v>
      </c>
      <c r="J21" s="104">
        <f t="shared" si="7"/>
        <v>2</v>
      </c>
      <c r="K21" s="104" t="str">
        <f t="shared" si="8"/>
        <v>ok</v>
      </c>
      <c r="L21" s="104">
        <f t="shared" si="9"/>
        <v>2</v>
      </c>
      <c r="M21" s="105">
        <f t="shared" si="10"/>
        <v>49.927777777777784</v>
      </c>
      <c r="N21" s="106">
        <f t="shared" si="11"/>
        <v>2</v>
      </c>
      <c r="O21" s="100" t="str">
        <f t="shared" si="12"/>
        <v>Largeur(s) +</v>
      </c>
      <c r="P21" s="101">
        <f t="shared" si="13"/>
        <v>9.927777777777784</v>
      </c>
      <c r="Q21" s="107" t="s">
        <v>5</v>
      </c>
    </row>
    <row r="22" spans="1:17" ht="12.75">
      <c r="A22" s="50" t="s">
        <v>17</v>
      </c>
      <c r="B22" s="51">
        <v>19.5</v>
      </c>
      <c r="C22" s="99">
        <f t="shared" si="0"/>
        <v>10</v>
      </c>
      <c r="D22" s="100">
        <f t="shared" si="1"/>
        <v>110</v>
      </c>
      <c r="E22" s="101">
        <f t="shared" si="2"/>
        <v>59.58333333333334</v>
      </c>
      <c r="F22" s="102">
        <f t="shared" si="3"/>
        <v>11.241666666666667</v>
      </c>
      <c r="G22" s="103">
        <f t="shared" si="4"/>
        <v>51.24166666666667</v>
      </c>
      <c r="H22" s="104">
        <f t="shared" si="5"/>
        <v>2</v>
      </c>
      <c r="I22" s="104" t="str">
        <f>IF(G22&lt;(H22*D$8),"pb","ok")</f>
        <v>ok</v>
      </c>
      <c r="J22" s="104">
        <f>IF(I22="ok",H22,H22-1)</f>
        <v>2</v>
      </c>
      <c r="K22" s="104" t="str">
        <f t="shared" si="8"/>
        <v>ok</v>
      </c>
      <c r="L22" s="104">
        <f t="shared" si="9"/>
        <v>2</v>
      </c>
      <c r="M22" s="105">
        <f t="shared" si="10"/>
        <v>51.24166666666667</v>
      </c>
      <c r="N22" s="106">
        <f t="shared" si="11"/>
        <v>2</v>
      </c>
      <c r="O22" s="100" t="str">
        <f t="shared" si="12"/>
        <v>Largeur(s) +</v>
      </c>
      <c r="P22" s="101">
        <f t="shared" si="13"/>
        <v>11.241666666666667</v>
      </c>
      <c r="Q22" s="107" t="s">
        <v>5</v>
      </c>
    </row>
    <row r="23" spans="1:17" ht="12.75">
      <c r="A23" s="50" t="s">
        <v>18</v>
      </c>
      <c r="B23" s="51">
        <v>20</v>
      </c>
      <c r="C23" s="99">
        <f t="shared" si="0"/>
        <v>10</v>
      </c>
      <c r="D23" s="100">
        <f t="shared" si="1"/>
        <v>110</v>
      </c>
      <c r="E23" s="101">
        <f t="shared" si="2"/>
        <v>61.11111111111111</v>
      </c>
      <c r="F23" s="102">
        <f t="shared" si="3"/>
        <v>12.555555555555557</v>
      </c>
      <c r="G23" s="103">
        <f t="shared" si="4"/>
        <v>48.277777777777786</v>
      </c>
      <c r="H23" s="104">
        <f t="shared" si="5"/>
        <v>3</v>
      </c>
      <c r="I23" s="104" t="str">
        <f t="shared" si="6"/>
        <v>pb</v>
      </c>
      <c r="J23" s="104">
        <f t="shared" si="7"/>
        <v>2</v>
      </c>
      <c r="K23" s="104" t="str">
        <f t="shared" si="8"/>
        <v>ok</v>
      </c>
      <c r="L23" s="104">
        <f t="shared" si="9"/>
        <v>2</v>
      </c>
      <c r="M23" s="105">
        <f t="shared" si="10"/>
        <v>52.55555555555556</v>
      </c>
      <c r="N23" s="106">
        <f t="shared" si="11"/>
        <v>2</v>
      </c>
      <c r="O23" s="100" t="str">
        <f t="shared" si="12"/>
        <v>Largeur(s) +</v>
      </c>
      <c r="P23" s="101">
        <f t="shared" si="13"/>
        <v>12.555555555555557</v>
      </c>
      <c r="Q23" s="107" t="s">
        <v>5</v>
      </c>
    </row>
    <row r="24" spans="1:17" ht="12.75">
      <c r="A24" s="50" t="s">
        <v>19</v>
      </c>
      <c r="B24" s="52">
        <v>20.5</v>
      </c>
      <c r="C24" s="99">
        <f t="shared" si="0"/>
        <v>10</v>
      </c>
      <c r="D24" s="100">
        <f t="shared" si="1"/>
        <v>110</v>
      </c>
      <c r="E24" s="101">
        <f t="shared" si="2"/>
        <v>62.63888888888889</v>
      </c>
      <c r="F24" s="102">
        <f t="shared" si="3"/>
        <v>13.869444444444447</v>
      </c>
      <c r="G24" s="103">
        <f t="shared" si="4"/>
        <v>49.484722222222224</v>
      </c>
      <c r="H24" s="104">
        <f t="shared" si="5"/>
        <v>3</v>
      </c>
      <c r="I24" s="104" t="str">
        <f t="shared" si="6"/>
        <v>pb</v>
      </c>
      <c r="J24" s="104">
        <f t="shared" si="7"/>
        <v>2</v>
      </c>
      <c r="K24" s="104" t="str">
        <f t="shared" si="8"/>
        <v>ok</v>
      </c>
      <c r="L24" s="104">
        <f t="shared" si="9"/>
        <v>2</v>
      </c>
      <c r="M24" s="105">
        <f t="shared" si="10"/>
        <v>53.86944444444445</v>
      </c>
      <c r="N24" s="106">
        <f t="shared" si="11"/>
        <v>2</v>
      </c>
      <c r="O24" s="100" t="str">
        <f t="shared" si="12"/>
        <v>Largeur(s) +</v>
      </c>
      <c r="P24" s="101">
        <f t="shared" si="13"/>
        <v>13.869444444444447</v>
      </c>
      <c r="Q24" s="107" t="s">
        <v>5</v>
      </c>
    </row>
    <row r="25" spans="1:17" ht="12.75">
      <c r="A25" s="50" t="s">
        <v>20</v>
      </c>
      <c r="B25" s="51">
        <v>21</v>
      </c>
      <c r="C25" s="108">
        <f t="shared" si="0"/>
        <v>10</v>
      </c>
      <c r="D25" s="109">
        <f t="shared" si="1"/>
        <v>110</v>
      </c>
      <c r="E25" s="110">
        <f t="shared" si="2"/>
        <v>64.16666666666666</v>
      </c>
      <c r="F25" s="102">
        <f t="shared" si="3"/>
        <v>15.183333333333337</v>
      </c>
      <c r="G25" s="103">
        <f t="shared" si="4"/>
        <v>50.69166666666667</v>
      </c>
      <c r="H25" s="104">
        <f t="shared" si="5"/>
        <v>3</v>
      </c>
      <c r="I25" s="104" t="str">
        <f t="shared" si="6"/>
        <v>pb</v>
      </c>
      <c r="J25" s="104">
        <f t="shared" si="7"/>
        <v>2</v>
      </c>
      <c r="K25" s="104" t="str">
        <f t="shared" si="8"/>
        <v>ok</v>
      </c>
      <c r="L25" s="104">
        <f t="shared" si="9"/>
        <v>2</v>
      </c>
      <c r="M25" s="105">
        <f t="shared" si="10"/>
        <v>55.18333333333334</v>
      </c>
      <c r="N25" s="106">
        <f t="shared" si="11"/>
        <v>2</v>
      </c>
      <c r="O25" s="100" t="str">
        <f t="shared" si="12"/>
        <v>Largeur(s) +</v>
      </c>
      <c r="P25" s="101">
        <f t="shared" si="13"/>
        <v>15.183333333333337</v>
      </c>
      <c r="Q25" s="107" t="s">
        <v>5</v>
      </c>
    </row>
    <row r="26" spans="1:17" ht="12.75">
      <c r="A26" s="50" t="s">
        <v>21</v>
      </c>
      <c r="B26" s="51">
        <v>21.5</v>
      </c>
      <c r="C26" s="99">
        <f t="shared" si="0"/>
        <v>10</v>
      </c>
      <c r="D26" s="100">
        <f t="shared" si="1"/>
        <v>110</v>
      </c>
      <c r="E26" s="101">
        <f t="shared" si="2"/>
        <v>65.69444444444444</v>
      </c>
      <c r="F26" s="102">
        <f t="shared" si="3"/>
        <v>16.49722222222222</v>
      </c>
      <c r="G26" s="103">
        <f t="shared" si="4"/>
        <v>51.898611111111116</v>
      </c>
      <c r="H26" s="104">
        <f t="shared" si="5"/>
        <v>3</v>
      </c>
      <c r="I26" s="104" t="str">
        <f t="shared" si="6"/>
        <v>pb</v>
      </c>
      <c r="J26" s="104">
        <f t="shared" si="7"/>
        <v>2</v>
      </c>
      <c r="K26" s="104" t="str">
        <f t="shared" si="8"/>
        <v>ok</v>
      </c>
      <c r="L26" s="104">
        <f t="shared" si="9"/>
        <v>2</v>
      </c>
      <c r="M26" s="105">
        <f t="shared" si="10"/>
        <v>56.49722222222222</v>
      </c>
      <c r="N26" s="106">
        <f t="shared" si="11"/>
        <v>2</v>
      </c>
      <c r="O26" s="100" t="str">
        <f t="shared" si="12"/>
        <v>Largeur(s) +</v>
      </c>
      <c r="P26" s="101">
        <f t="shared" si="13"/>
        <v>16.49722222222222</v>
      </c>
      <c r="Q26" s="107" t="s">
        <v>5</v>
      </c>
    </row>
    <row r="27" spans="1:17" ht="13.5" thickBot="1">
      <c r="A27" s="53" t="s">
        <v>22</v>
      </c>
      <c r="B27" s="54">
        <v>22</v>
      </c>
      <c r="C27" s="111">
        <f t="shared" si="0"/>
        <v>10</v>
      </c>
      <c r="D27" s="112">
        <f t="shared" si="1"/>
        <v>110</v>
      </c>
      <c r="E27" s="113">
        <f t="shared" si="2"/>
        <v>67.22222222222221</v>
      </c>
      <c r="F27" s="114">
        <f t="shared" si="3"/>
        <v>17.81111111111111</v>
      </c>
      <c r="G27" s="115">
        <f t="shared" si="4"/>
        <v>53.10555555555556</v>
      </c>
      <c r="H27" s="116">
        <f t="shared" si="5"/>
        <v>3</v>
      </c>
      <c r="I27" s="116" t="str">
        <f t="shared" si="6"/>
        <v>pb</v>
      </c>
      <c r="J27" s="116">
        <f t="shared" si="7"/>
        <v>2</v>
      </c>
      <c r="K27" s="116" t="str">
        <f t="shared" si="8"/>
        <v>ok</v>
      </c>
      <c r="L27" s="116">
        <f t="shared" si="9"/>
        <v>2</v>
      </c>
      <c r="M27" s="117">
        <f t="shared" si="10"/>
        <v>57.81111111111111</v>
      </c>
      <c r="N27" s="118">
        <f t="shared" si="11"/>
        <v>2</v>
      </c>
      <c r="O27" s="112" t="str">
        <f t="shared" si="12"/>
        <v>Largeur(s) +</v>
      </c>
      <c r="P27" s="113">
        <f t="shared" si="13"/>
        <v>17.81111111111111</v>
      </c>
      <c r="Q27" s="119" t="s">
        <v>5</v>
      </c>
    </row>
    <row r="28" spans="1:17" ht="6.75" customHeight="1">
      <c r="A28" s="55"/>
      <c r="B28" s="56"/>
      <c r="C28" s="57"/>
      <c r="D28" s="58"/>
      <c r="E28" s="59"/>
      <c r="F28" s="60"/>
      <c r="G28" s="61"/>
      <c r="H28" s="62"/>
      <c r="I28" s="62"/>
      <c r="J28" s="62"/>
      <c r="K28" s="62"/>
      <c r="L28" s="62"/>
      <c r="M28" s="62"/>
      <c r="N28" s="63"/>
      <c r="O28" s="58"/>
      <c r="P28" s="61"/>
      <c r="Q28" s="11"/>
    </row>
    <row r="29" spans="1:17" ht="6.75" customHeight="1" thickBot="1">
      <c r="A29" s="55"/>
      <c r="B29" s="56"/>
      <c r="C29" s="57"/>
      <c r="D29" s="58"/>
      <c r="E29" s="59"/>
      <c r="F29" s="60"/>
      <c r="G29" s="61"/>
      <c r="H29" s="62"/>
      <c r="I29" s="62"/>
      <c r="J29" s="62"/>
      <c r="K29" s="62"/>
      <c r="L29" s="62"/>
      <c r="M29" s="62"/>
      <c r="N29" s="63"/>
      <c r="O29" s="58"/>
      <c r="P29" s="61"/>
      <c r="Q29" s="11"/>
    </row>
    <row r="30" spans="1:17" ht="13.5" thickBot="1">
      <c r="A30" s="64" t="s">
        <v>7</v>
      </c>
      <c r="B30" s="56"/>
      <c r="C30" s="57"/>
      <c r="D30" s="58"/>
      <c r="E30" s="59"/>
      <c r="F30" s="60"/>
      <c r="G30" s="61"/>
      <c r="H30" s="62"/>
      <c r="I30" s="62"/>
      <c r="J30" s="62"/>
      <c r="K30" s="62"/>
      <c r="L30" s="62"/>
      <c r="M30" s="62"/>
      <c r="N30" s="63"/>
      <c r="O30" s="65" t="s">
        <v>65</v>
      </c>
      <c r="P30" s="61"/>
      <c r="Q30" s="11"/>
    </row>
    <row r="31" spans="1:17" ht="5.25" customHeight="1" thickBot="1">
      <c r="A31" s="55"/>
      <c r="B31" s="56"/>
      <c r="C31" s="57"/>
      <c r="D31" s="58"/>
      <c r="E31" s="59"/>
      <c r="F31" s="60"/>
      <c r="G31" s="61"/>
      <c r="H31" s="62"/>
      <c r="I31" s="62"/>
      <c r="J31" s="62"/>
      <c r="K31" s="62"/>
      <c r="L31" s="62"/>
      <c r="M31" s="62"/>
      <c r="N31" s="63"/>
      <c r="O31" s="58"/>
      <c r="P31" s="61"/>
      <c r="Q31" s="11"/>
    </row>
    <row r="32" spans="1:17" ht="12.75">
      <c r="A32" s="11"/>
      <c r="B32" s="66" t="s">
        <v>57</v>
      </c>
      <c r="C32" s="19"/>
      <c r="D32" s="67">
        <v>100</v>
      </c>
      <c r="E32" s="11"/>
      <c r="F32" s="11"/>
      <c r="G32" s="11"/>
      <c r="H32" s="12"/>
      <c r="I32" s="12"/>
      <c r="J32" s="12"/>
      <c r="K32" s="12"/>
      <c r="L32" s="12"/>
      <c r="M32" s="68" t="s">
        <v>30</v>
      </c>
      <c r="N32" s="69" t="s">
        <v>31</v>
      </c>
      <c r="O32" s="70"/>
      <c r="P32" s="11"/>
      <c r="Q32" s="11"/>
    </row>
    <row r="33" spans="1:17" ht="12.75">
      <c r="A33" s="11"/>
      <c r="B33" s="71" t="s">
        <v>26</v>
      </c>
      <c r="C33" s="72"/>
      <c r="D33" s="73">
        <v>15</v>
      </c>
      <c r="E33" s="11"/>
      <c r="F33" s="11"/>
      <c r="G33" s="11"/>
      <c r="H33" s="12"/>
      <c r="I33" s="12"/>
      <c r="J33" s="12"/>
      <c r="K33" s="12"/>
      <c r="L33" s="12"/>
      <c r="M33" s="74" t="s">
        <v>29</v>
      </c>
      <c r="N33" s="75">
        <v>39310</v>
      </c>
      <c r="O33" s="76"/>
      <c r="P33" s="11"/>
      <c r="Q33" s="11"/>
    </row>
    <row r="34" spans="1:17" ht="13.5" thickBot="1">
      <c r="A34" s="11"/>
      <c r="B34" s="77" t="s">
        <v>27</v>
      </c>
      <c r="C34" s="78"/>
      <c r="D34" s="79">
        <v>40</v>
      </c>
      <c r="E34" s="11"/>
      <c r="F34" s="11"/>
      <c r="G34" s="11"/>
      <c r="H34" s="12"/>
      <c r="I34" s="12"/>
      <c r="J34" s="12"/>
      <c r="K34" s="12"/>
      <c r="L34" s="12" t="s">
        <v>43</v>
      </c>
      <c r="M34" s="35" t="s">
        <v>33</v>
      </c>
      <c r="N34" s="80" t="s">
        <v>41</v>
      </c>
      <c r="O34" s="81"/>
      <c r="P34" s="11"/>
      <c r="Q34" s="11"/>
    </row>
    <row r="35" spans="2:19" ht="5.25" customHeight="1" thickBot="1">
      <c r="B35" s="11"/>
      <c r="C35" s="11"/>
      <c r="E35" s="11"/>
      <c r="F35" s="11"/>
      <c r="G35" s="11"/>
      <c r="H35" s="12"/>
      <c r="I35" s="12"/>
      <c r="J35" s="12"/>
      <c r="K35" s="12"/>
      <c r="L35" s="12"/>
      <c r="M35" s="12"/>
      <c r="N35" s="13"/>
      <c r="O35" s="14"/>
      <c r="P35" s="11"/>
      <c r="Q35" s="11"/>
      <c r="S35" s="38"/>
    </row>
    <row r="36" spans="1:19" ht="14.25" customHeight="1">
      <c r="A36" s="39" t="s">
        <v>0</v>
      </c>
      <c r="B36" s="40" t="s">
        <v>63</v>
      </c>
      <c r="C36" s="40" t="s">
        <v>4</v>
      </c>
      <c r="D36" s="40" t="s">
        <v>64</v>
      </c>
      <c r="E36" s="40" t="s">
        <v>24</v>
      </c>
      <c r="F36" s="40"/>
      <c r="G36" s="40"/>
      <c r="H36" s="40"/>
      <c r="I36" s="40"/>
      <c r="J36" s="40"/>
      <c r="K36" s="40"/>
      <c r="L36" s="40"/>
      <c r="M36" s="40"/>
      <c r="N36" s="40" t="s">
        <v>23</v>
      </c>
      <c r="O36" s="40"/>
      <c r="P36" s="40"/>
      <c r="Q36" s="41"/>
      <c r="S36" s="38"/>
    </row>
    <row r="37" spans="1:17" ht="13.5" thickBot="1">
      <c r="A37" s="42"/>
      <c r="B37" s="43"/>
      <c r="C37" s="43"/>
      <c r="D37" s="43"/>
      <c r="E37" s="44" t="s">
        <v>25</v>
      </c>
      <c r="F37" s="45" t="s">
        <v>3</v>
      </c>
      <c r="G37" s="46"/>
      <c r="H37" s="45" t="s">
        <v>2</v>
      </c>
      <c r="I37" s="45"/>
      <c r="J37" s="45"/>
      <c r="K37" s="45"/>
      <c r="L37" s="45"/>
      <c r="M37" s="44" t="s">
        <v>1</v>
      </c>
      <c r="N37" s="43"/>
      <c r="O37" s="43"/>
      <c r="P37" s="43"/>
      <c r="Q37" s="47"/>
    </row>
    <row r="38" spans="1:17" ht="6" customHeight="1" thickBot="1">
      <c r="A38" s="11"/>
      <c r="B38" s="14"/>
      <c r="C38" s="11"/>
      <c r="D38" s="11"/>
      <c r="E38" s="11"/>
      <c r="F38" s="11"/>
      <c r="G38" s="11"/>
      <c r="H38" s="12"/>
      <c r="I38" s="12"/>
      <c r="J38" s="12"/>
      <c r="K38" s="12"/>
      <c r="L38" s="12"/>
      <c r="M38" s="12"/>
      <c r="N38" s="13"/>
      <c r="O38" s="14"/>
      <c r="P38" s="11"/>
      <c r="Q38" s="11"/>
    </row>
    <row r="39" spans="1:17" ht="13.5" thickBot="1">
      <c r="A39" s="48" t="s">
        <v>8</v>
      </c>
      <c r="B39" s="49">
        <v>15</v>
      </c>
      <c r="C39" s="90">
        <f>D$33</f>
        <v>15</v>
      </c>
      <c r="D39" s="91">
        <f>D$32</f>
        <v>100</v>
      </c>
      <c r="E39" s="92">
        <f aca="true" t="shared" si="14" ref="E39:E53">(B39*1000/3600)*D39/100*C39</f>
        <v>62.50000000000001</v>
      </c>
      <c r="F39" s="93">
        <f>M39-(J39*D$34)</f>
        <v>19.583333333333343</v>
      </c>
      <c r="G39" s="94">
        <f>(B39/3.6)*(D$32/100)*(D$33-(H39*0.7))</f>
        <v>59.58333333333334</v>
      </c>
      <c r="H39" s="95">
        <f>ROUNDDOWN(E39/D$34,0)</f>
        <v>1</v>
      </c>
      <c r="I39" s="95" t="str">
        <f>IF(G39&lt;(H39*D$34),"pb","ok")</f>
        <v>ok</v>
      </c>
      <c r="J39" s="95">
        <f>IF(I39="ok",H39,H39-1)</f>
        <v>1</v>
      </c>
      <c r="K39" s="95" t="str">
        <f>IF(G39&lt;(J39*D$34),"pb","ok")</f>
        <v>ok</v>
      </c>
      <c r="L39" s="95">
        <f>IF(K39="ok",J39,J39-1)</f>
        <v>1</v>
      </c>
      <c r="M39" s="96">
        <f aca="true" t="shared" si="15" ref="M39:M44">(B39/3.6)*(D$32/100)*(D$33-(J39*0.7))</f>
        <v>59.58333333333334</v>
      </c>
      <c r="N39" s="97">
        <f>L39</f>
        <v>1</v>
      </c>
      <c r="O39" s="91" t="str">
        <f>IF(D$34&lt;=20,"Largeur(s) +","Longueur(s) +")</f>
        <v>Longueur(s) +</v>
      </c>
      <c r="P39" s="92">
        <f>M39-(N39*D$34)</f>
        <v>19.583333333333343</v>
      </c>
      <c r="Q39" s="98" t="s">
        <v>5</v>
      </c>
    </row>
    <row r="40" spans="1:17" ht="13.5" thickBot="1">
      <c r="A40" s="50" t="s">
        <v>9</v>
      </c>
      <c r="B40" s="51">
        <v>15.5</v>
      </c>
      <c r="C40" s="99">
        <f aca="true" t="shared" si="16" ref="C40:C53">D$33</f>
        <v>15</v>
      </c>
      <c r="D40" s="100">
        <f aca="true" t="shared" si="17" ref="D40:D53">D$32</f>
        <v>100</v>
      </c>
      <c r="E40" s="101">
        <f t="shared" si="14"/>
        <v>64.58333333333333</v>
      </c>
      <c r="F40" s="102">
        <f aca="true" t="shared" si="18" ref="F40:F53">M40-(J40*D$34)</f>
        <v>21.569444444444443</v>
      </c>
      <c r="G40" s="103">
        <f aca="true" t="shared" si="19" ref="G40:G53">(B40/3.6)*(D$32/100)*(D$33-(H40*0.7))</f>
        <v>61.56944444444444</v>
      </c>
      <c r="H40" s="104">
        <f aca="true" t="shared" si="20" ref="H40:H53">ROUNDDOWN(E40/D$34,0)</f>
        <v>1</v>
      </c>
      <c r="I40" s="104" t="str">
        <f>IF(G40&lt;(H40*D$34),"pb","ok")</f>
        <v>ok</v>
      </c>
      <c r="J40" s="104">
        <f aca="true" t="shared" si="21" ref="J40:J53">IF(I40="ok",H40,H40-1)</f>
        <v>1</v>
      </c>
      <c r="K40" s="95" t="str">
        <f aca="true" t="shared" si="22" ref="K40:K53">IF(G40&lt;(J40*D$34),"pb","ok")</f>
        <v>ok</v>
      </c>
      <c r="L40" s="95">
        <f aca="true" t="shared" si="23" ref="L40:L53">IF(K40="ok",J40,J40-1)</f>
        <v>1</v>
      </c>
      <c r="M40" s="105">
        <f t="shared" si="15"/>
        <v>61.56944444444444</v>
      </c>
      <c r="N40" s="106">
        <f aca="true" t="shared" si="24" ref="N40:N53">L40</f>
        <v>1</v>
      </c>
      <c r="O40" s="100" t="str">
        <f aca="true" t="shared" si="25" ref="O40:O53">IF(D$34&lt;=20,"Largeur(s) +","Longueur(s) +")</f>
        <v>Longueur(s) +</v>
      </c>
      <c r="P40" s="101">
        <f aca="true" t="shared" si="26" ref="P40:P53">M40-(N40*D$34)</f>
        <v>21.569444444444443</v>
      </c>
      <c r="Q40" s="107" t="s">
        <v>5</v>
      </c>
    </row>
    <row r="41" spans="1:17" ht="13.5" thickBot="1">
      <c r="A41" s="50" t="s">
        <v>10</v>
      </c>
      <c r="B41" s="52">
        <v>16</v>
      </c>
      <c r="C41" s="99">
        <f t="shared" si="16"/>
        <v>15</v>
      </c>
      <c r="D41" s="100">
        <f t="shared" si="17"/>
        <v>100</v>
      </c>
      <c r="E41" s="101">
        <f t="shared" si="14"/>
        <v>66.66666666666667</v>
      </c>
      <c r="F41" s="102">
        <f t="shared" si="18"/>
        <v>23.555555555555564</v>
      </c>
      <c r="G41" s="103">
        <f t="shared" si="19"/>
        <v>63.555555555555564</v>
      </c>
      <c r="H41" s="104">
        <f t="shared" si="20"/>
        <v>1</v>
      </c>
      <c r="I41" s="104" t="str">
        <f aca="true" t="shared" si="27" ref="I41:I53">IF(G41&lt;(H41*D$34),"pb","ok")</f>
        <v>ok</v>
      </c>
      <c r="J41" s="104">
        <f t="shared" si="21"/>
        <v>1</v>
      </c>
      <c r="K41" s="95" t="str">
        <f t="shared" si="22"/>
        <v>ok</v>
      </c>
      <c r="L41" s="95">
        <f t="shared" si="23"/>
        <v>1</v>
      </c>
      <c r="M41" s="105">
        <f t="shared" si="15"/>
        <v>63.555555555555564</v>
      </c>
      <c r="N41" s="106">
        <f t="shared" si="24"/>
        <v>1</v>
      </c>
      <c r="O41" s="100" t="str">
        <f t="shared" si="25"/>
        <v>Longueur(s) +</v>
      </c>
      <c r="P41" s="101">
        <f t="shared" si="26"/>
        <v>23.555555555555564</v>
      </c>
      <c r="Q41" s="107" t="s">
        <v>5</v>
      </c>
    </row>
    <row r="42" spans="1:17" ht="13.5" thickBot="1">
      <c r="A42" s="50" t="s">
        <v>11</v>
      </c>
      <c r="B42" s="51">
        <v>16.5</v>
      </c>
      <c r="C42" s="99">
        <f t="shared" si="16"/>
        <v>15</v>
      </c>
      <c r="D42" s="100">
        <f t="shared" si="17"/>
        <v>100</v>
      </c>
      <c r="E42" s="101">
        <f t="shared" si="14"/>
        <v>68.75</v>
      </c>
      <c r="F42" s="102">
        <f t="shared" si="18"/>
        <v>25.54166666666667</v>
      </c>
      <c r="G42" s="103">
        <f t="shared" si="19"/>
        <v>65.54166666666667</v>
      </c>
      <c r="H42" s="104">
        <f t="shared" si="20"/>
        <v>1</v>
      </c>
      <c r="I42" s="104" t="str">
        <f t="shared" si="27"/>
        <v>ok</v>
      </c>
      <c r="J42" s="104">
        <f t="shared" si="21"/>
        <v>1</v>
      </c>
      <c r="K42" s="95" t="str">
        <f t="shared" si="22"/>
        <v>ok</v>
      </c>
      <c r="L42" s="95">
        <f t="shared" si="23"/>
        <v>1</v>
      </c>
      <c r="M42" s="105">
        <f t="shared" si="15"/>
        <v>65.54166666666667</v>
      </c>
      <c r="N42" s="106">
        <f t="shared" si="24"/>
        <v>1</v>
      </c>
      <c r="O42" s="100" t="str">
        <f t="shared" si="25"/>
        <v>Longueur(s) +</v>
      </c>
      <c r="P42" s="101">
        <f t="shared" si="26"/>
        <v>25.54166666666667</v>
      </c>
      <c r="Q42" s="107" t="s">
        <v>5</v>
      </c>
    </row>
    <row r="43" spans="1:17" ht="13.5" thickBot="1">
      <c r="A43" s="50" t="s">
        <v>12</v>
      </c>
      <c r="B43" s="51">
        <v>17</v>
      </c>
      <c r="C43" s="99">
        <f t="shared" si="16"/>
        <v>15</v>
      </c>
      <c r="D43" s="100">
        <f t="shared" si="17"/>
        <v>100</v>
      </c>
      <c r="E43" s="101">
        <f t="shared" si="14"/>
        <v>70.83333333333333</v>
      </c>
      <c r="F43" s="102">
        <f t="shared" si="18"/>
        <v>27.527777777777786</v>
      </c>
      <c r="G43" s="103">
        <f t="shared" si="19"/>
        <v>67.52777777777779</v>
      </c>
      <c r="H43" s="104">
        <f t="shared" si="20"/>
        <v>1</v>
      </c>
      <c r="I43" s="104" t="str">
        <f t="shared" si="27"/>
        <v>ok</v>
      </c>
      <c r="J43" s="104">
        <f t="shared" si="21"/>
        <v>1</v>
      </c>
      <c r="K43" s="95" t="str">
        <f t="shared" si="22"/>
        <v>ok</v>
      </c>
      <c r="L43" s="95">
        <f t="shared" si="23"/>
        <v>1</v>
      </c>
      <c r="M43" s="105">
        <f t="shared" si="15"/>
        <v>67.52777777777779</v>
      </c>
      <c r="N43" s="106">
        <f t="shared" si="24"/>
        <v>1</v>
      </c>
      <c r="O43" s="100" t="str">
        <f t="shared" si="25"/>
        <v>Longueur(s) +</v>
      </c>
      <c r="P43" s="101">
        <f t="shared" si="26"/>
        <v>27.527777777777786</v>
      </c>
      <c r="Q43" s="107" t="s">
        <v>5</v>
      </c>
    </row>
    <row r="44" spans="1:17" ht="13.5" thickBot="1">
      <c r="A44" s="50" t="s">
        <v>13</v>
      </c>
      <c r="B44" s="52">
        <v>17.5</v>
      </c>
      <c r="C44" s="99">
        <f t="shared" si="16"/>
        <v>15</v>
      </c>
      <c r="D44" s="100">
        <f t="shared" si="17"/>
        <v>100</v>
      </c>
      <c r="E44" s="101">
        <f t="shared" si="14"/>
        <v>72.91666666666666</v>
      </c>
      <c r="F44" s="102">
        <f t="shared" si="18"/>
        <v>29.513888888888886</v>
      </c>
      <c r="G44" s="103">
        <f t="shared" si="19"/>
        <v>69.51388888888889</v>
      </c>
      <c r="H44" s="104">
        <f t="shared" si="20"/>
        <v>1</v>
      </c>
      <c r="I44" s="104" t="str">
        <f t="shared" si="27"/>
        <v>ok</v>
      </c>
      <c r="J44" s="104">
        <f t="shared" si="21"/>
        <v>1</v>
      </c>
      <c r="K44" s="95" t="str">
        <f t="shared" si="22"/>
        <v>ok</v>
      </c>
      <c r="L44" s="95">
        <f t="shared" si="23"/>
        <v>1</v>
      </c>
      <c r="M44" s="105">
        <f t="shared" si="15"/>
        <v>69.51388888888889</v>
      </c>
      <c r="N44" s="106">
        <f t="shared" si="24"/>
        <v>1</v>
      </c>
      <c r="O44" s="100" t="str">
        <f t="shared" si="25"/>
        <v>Longueur(s) +</v>
      </c>
      <c r="P44" s="101">
        <f t="shared" si="26"/>
        <v>29.513888888888886</v>
      </c>
      <c r="Q44" s="107" t="s">
        <v>5</v>
      </c>
    </row>
    <row r="45" spans="1:17" ht="13.5" thickBot="1">
      <c r="A45" s="50" t="s">
        <v>14</v>
      </c>
      <c r="B45" s="51">
        <v>18</v>
      </c>
      <c r="C45" s="99">
        <f t="shared" si="16"/>
        <v>15</v>
      </c>
      <c r="D45" s="100">
        <f t="shared" si="17"/>
        <v>100</v>
      </c>
      <c r="E45" s="101">
        <f t="shared" si="14"/>
        <v>75</v>
      </c>
      <c r="F45" s="102">
        <f t="shared" si="18"/>
        <v>31.5</v>
      </c>
      <c r="G45" s="103">
        <f t="shared" si="19"/>
        <v>71.5</v>
      </c>
      <c r="H45" s="104">
        <f t="shared" si="20"/>
        <v>1</v>
      </c>
      <c r="I45" s="104" t="str">
        <f t="shared" si="27"/>
        <v>ok</v>
      </c>
      <c r="J45" s="104">
        <f t="shared" si="21"/>
        <v>1</v>
      </c>
      <c r="K45" s="95" t="str">
        <f t="shared" si="22"/>
        <v>ok</v>
      </c>
      <c r="L45" s="95">
        <f t="shared" si="23"/>
        <v>1</v>
      </c>
      <c r="M45" s="105">
        <f aca="true" t="shared" si="28" ref="M45:M52">(B45/3.6)*(D$32/100)*(D$33-(J45*0.7))</f>
        <v>71.5</v>
      </c>
      <c r="N45" s="106">
        <f t="shared" si="24"/>
        <v>1</v>
      </c>
      <c r="O45" s="100" t="str">
        <f t="shared" si="25"/>
        <v>Longueur(s) +</v>
      </c>
      <c r="P45" s="101">
        <f t="shared" si="26"/>
        <v>31.5</v>
      </c>
      <c r="Q45" s="107" t="s">
        <v>5</v>
      </c>
    </row>
    <row r="46" spans="1:17" ht="13.5" thickBot="1">
      <c r="A46" s="50" t="s">
        <v>15</v>
      </c>
      <c r="B46" s="51">
        <v>18.5</v>
      </c>
      <c r="C46" s="99">
        <f t="shared" si="16"/>
        <v>15</v>
      </c>
      <c r="D46" s="100">
        <f t="shared" si="17"/>
        <v>100</v>
      </c>
      <c r="E46" s="101">
        <f t="shared" si="14"/>
        <v>77.08333333333334</v>
      </c>
      <c r="F46" s="102">
        <f t="shared" si="18"/>
        <v>33.486111111111114</v>
      </c>
      <c r="G46" s="103">
        <f t="shared" si="19"/>
        <v>73.48611111111111</v>
      </c>
      <c r="H46" s="104">
        <f t="shared" si="20"/>
        <v>1</v>
      </c>
      <c r="I46" s="104" t="str">
        <f t="shared" si="27"/>
        <v>ok</v>
      </c>
      <c r="J46" s="104">
        <f t="shared" si="21"/>
        <v>1</v>
      </c>
      <c r="K46" s="95" t="str">
        <f t="shared" si="22"/>
        <v>ok</v>
      </c>
      <c r="L46" s="95">
        <f t="shared" si="23"/>
        <v>1</v>
      </c>
      <c r="M46" s="105">
        <f t="shared" si="28"/>
        <v>73.48611111111111</v>
      </c>
      <c r="N46" s="106">
        <f t="shared" si="24"/>
        <v>1</v>
      </c>
      <c r="O46" s="100" t="str">
        <f t="shared" si="25"/>
        <v>Longueur(s) +</v>
      </c>
      <c r="P46" s="101">
        <f t="shared" si="26"/>
        <v>33.486111111111114</v>
      </c>
      <c r="Q46" s="107" t="s">
        <v>5</v>
      </c>
    </row>
    <row r="47" spans="1:17" ht="13.5" thickBot="1">
      <c r="A47" s="50" t="s">
        <v>16</v>
      </c>
      <c r="B47" s="52">
        <v>19</v>
      </c>
      <c r="C47" s="99">
        <f t="shared" si="16"/>
        <v>15</v>
      </c>
      <c r="D47" s="100">
        <f t="shared" si="17"/>
        <v>100</v>
      </c>
      <c r="E47" s="101">
        <f t="shared" si="14"/>
        <v>79.16666666666666</v>
      </c>
      <c r="F47" s="102">
        <f t="shared" si="18"/>
        <v>35.47222222222223</v>
      </c>
      <c r="G47" s="103">
        <f t="shared" si="19"/>
        <v>75.47222222222223</v>
      </c>
      <c r="H47" s="104">
        <f t="shared" si="20"/>
        <v>1</v>
      </c>
      <c r="I47" s="104" t="str">
        <f t="shared" si="27"/>
        <v>ok</v>
      </c>
      <c r="J47" s="104">
        <f t="shared" si="21"/>
        <v>1</v>
      </c>
      <c r="K47" s="95" t="str">
        <f t="shared" si="22"/>
        <v>ok</v>
      </c>
      <c r="L47" s="95">
        <f t="shared" si="23"/>
        <v>1</v>
      </c>
      <c r="M47" s="105">
        <f t="shared" si="28"/>
        <v>75.47222222222223</v>
      </c>
      <c r="N47" s="106">
        <f t="shared" si="24"/>
        <v>1</v>
      </c>
      <c r="O47" s="100" t="str">
        <f t="shared" si="25"/>
        <v>Longueur(s) +</v>
      </c>
      <c r="P47" s="101">
        <f t="shared" si="26"/>
        <v>35.47222222222223</v>
      </c>
      <c r="Q47" s="107" t="s">
        <v>5</v>
      </c>
    </row>
    <row r="48" spans="1:17" ht="13.5" thickBot="1">
      <c r="A48" s="50" t="s">
        <v>17</v>
      </c>
      <c r="B48" s="51">
        <v>19.5</v>
      </c>
      <c r="C48" s="99">
        <f t="shared" si="16"/>
        <v>15</v>
      </c>
      <c r="D48" s="100">
        <f t="shared" si="17"/>
        <v>100</v>
      </c>
      <c r="E48" s="101">
        <f t="shared" si="14"/>
        <v>81.25000000000001</v>
      </c>
      <c r="F48" s="102">
        <f t="shared" si="18"/>
        <v>37.45833333333334</v>
      </c>
      <c r="G48" s="103">
        <f t="shared" si="19"/>
        <v>73.66666666666667</v>
      </c>
      <c r="H48" s="104">
        <f t="shared" si="20"/>
        <v>2</v>
      </c>
      <c r="I48" s="104" t="str">
        <f t="shared" si="27"/>
        <v>pb</v>
      </c>
      <c r="J48" s="104">
        <f t="shared" si="21"/>
        <v>1</v>
      </c>
      <c r="K48" s="95" t="str">
        <f t="shared" si="22"/>
        <v>ok</v>
      </c>
      <c r="L48" s="95">
        <f t="shared" si="23"/>
        <v>1</v>
      </c>
      <c r="M48" s="105">
        <f t="shared" si="28"/>
        <v>77.45833333333334</v>
      </c>
      <c r="N48" s="106">
        <f t="shared" si="24"/>
        <v>1</v>
      </c>
      <c r="O48" s="100" t="str">
        <f t="shared" si="25"/>
        <v>Longueur(s) +</v>
      </c>
      <c r="P48" s="101">
        <f t="shared" si="26"/>
        <v>37.45833333333334</v>
      </c>
      <c r="Q48" s="107" t="s">
        <v>5</v>
      </c>
    </row>
    <row r="49" spans="1:17" ht="13.5" thickBot="1">
      <c r="A49" s="50" t="s">
        <v>18</v>
      </c>
      <c r="B49" s="51">
        <v>20</v>
      </c>
      <c r="C49" s="99">
        <f t="shared" si="16"/>
        <v>15</v>
      </c>
      <c r="D49" s="100">
        <f t="shared" si="17"/>
        <v>100</v>
      </c>
      <c r="E49" s="101">
        <f t="shared" si="14"/>
        <v>83.33333333333333</v>
      </c>
      <c r="F49" s="102">
        <f t="shared" si="18"/>
        <v>39.44444444444444</v>
      </c>
      <c r="G49" s="103">
        <f t="shared" si="19"/>
        <v>75.55555555555556</v>
      </c>
      <c r="H49" s="104">
        <f t="shared" si="20"/>
        <v>2</v>
      </c>
      <c r="I49" s="104" t="str">
        <f t="shared" si="27"/>
        <v>pb</v>
      </c>
      <c r="J49" s="104">
        <f t="shared" si="21"/>
        <v>1</v>
      </c>
      <c r="K49" s="95" t="str">
        <f t="shared" si="22"/>
        <v>ok</v>
      </c>
      <c r="L49" s="95">
        <f t="shared" si="23"/>
        <v>1</v>
      </c>
      <c r="M49" s="105">
        <f t="shared" si="28"/>
        <v>79.44444444444444</v>
      </c>
      <c r="N49" s="106">
        <f t="shared" si="24"/>
        <v>1</v>
      </c>
      <c r="O49" s="100" t="str">
        <f t="shared" si="25"/>
        <v>Longueur(s) +</v>
      </c>
      <c r="P49" s="101">
        <f t="shared" si="26"/>
        <v>39.44444444444444</v>
      </c>
      <c r="Q49" s="107" t="s">
        <v>5</v>
      </c>
    </row>
    <row r="50" spans="1:17" ht="13.5" thickBot="1">
      <c r="A50" s="50" t="s">
        <v>19</v>
      </c>
      <c r="B50" s="52">
        <v>20.5</v>
      </c>
      <c r="C50" s="99">
        <f t="shared" si="16"/>
        <v>15</v>
      </c>
      <c r="D50" s="100">
        <f t="shared" si="17"/>
        <v>100</v>
      </c>
      <c r="E50" s="101">
        <f t="shared" si="14"/>
        <v>85.41666666666667</v>
      </c>
      <c r="F50" s="102">
        <f t="shared" si="18"/>
        <v>41.43055555555556</v>
      </c>
      <c r="G50" s="103">
        <f t="shared" si="19"/>
        <v>77.44444444444444</v>
      </c>
      <c r="H50" s="104">
        <f t="shared" si="20"/>
        <v>2</v>
      </c>
      <c r="I50" s="104" t="str">
        <f t="shared" si="27"/>
        <v>pb</v>
      </c>
      <c r="J50" s="104">
        <f t="shared" si="21"/>
        <v>1</v>
      </c>
      <c r="K50" s="95" t="str">
        <f t="shared" si="22"/>
        <v>ok</v>
      </c>
      <c r="L50" s="95">
        <f t="shared" si="23"/>
        <v>1</v>
      </c>
      <c r="M50" s="105">
        <f t="shared" si="28"/>
        <v>81.43055555555556</v>
      </c>
      <c r="N50" s="106">
        <f t="shared" si="24"/>
        <v>1</v>
      </c>
      <c r="O50" s="100" t="str">
        <f t="shared" si="25"/>
        <v>Longueur(s) +</v>
      </c>
      <c r="P50" s="101">
        <f t="shared" si="26"/>
        <v>41.43055555555556</v>
      </c>
      <c r="Q50" s="107" t="s">
        <v>5</v>
      </c>
    </row>
    <row r="51" spans="1:17" ht="13.5" thickBot="1">
      <c r="A51" s="50" t="s">
        <v>20</v>
      </c>
      <c r="B51" s="51">
        <v>21</v>
      </c>
      <c r="C51" s="99">
        <f t="shared" si="16"/>
        <v>15</v>
      </c>
      <c r="D51" s="100">
        <f t="shared" si="17"/>
        <v>100</v>
      </c>
      <c r="E51" s="110">
        <f t="shared" si="14"/>
        <v>87.49999999999999</v>
      </c>
      <c r="F51" s="102">
        <f t="shared" si="18"/>
        <v>43.41666666666667</v>
      </c>
      <c r="G51" s="103">
        <f t="shared" si="19"/>
        <v>79.33333333333333</v>
      </c>
      <c r="H51" s="104">
        <f t="shared" si="20"/>
        <v>2</v>
      </c>
      <c r="I51" s="104" t="str">
        <f t="shared" si="27"/>
        <v>pb</v>
      </c>
      <c r="J51" s="104">
        <f t="shared" si="21"/>
        <v>1</v>
      </c>
      <c r="K51" s="95" t="str">
        <f t="shared" si="22"/>
        <v>ok</v>
      </c>
      <c r="L51" s="95">
        <f t="shared" si="23"/>
        <v>1</v>
      </c>
      <c r="M51" s="105">
        <f t="shared" si="28"/>
        <v>83.41666666666667</v>
      </c>
      <c r="N51" s="106">
        <f t="shared" si="24"/>
        <v>1</v>
      </c>
      <c r="O51" s="100" t="str">
        <f t="shared" si="25"/>
        <v>Longueur(s) +</v>
      </c>
      <c r="P51" s="101">
        <f t="shared" si="26"/>
        <v>43.41666666666667</v>
      </c>
      <c r="Q51" s="107" t="s">
        <v>5</v>
      </c>
    </row>
    <row r="52" spans="1:17" ht="13.5" thickBot="1">
      <c r="A52" s="50" t="s">
        <v>21</v>
      </c>
      <c r="B52" s="51">
        <v>21.5</v>
      </c>
      <c r="C52" s="99">
        <f t="shared" si="16"/>
        <v>15</v>
      </c>
      <c r="D52" s="100">
        <f t="shared" si="17"/>
        <v>100</v>
      </c>
      <c r="E52" s="101">
        <f t="shared" si="14"/>
        <v>89.58333333333334</v>
      </c>
      <c r="F52" s="102">
        <f t="shared" si="18"/>
        <v>1.2222222222222285</v>
      </c>
      <c r="G52" s="103">
        <f t="shared" si="19"/>
        <v>81.22222222222223</v>
      </c>
      <c r="H52" s="104">
        <f t="shared" si="20"/>
        <v>2</v>
      </c>
      <c r="I52" s="104" t="str">
        <f t="shared" si="27"/>
        <v>ok</v>
      </c>
      <c r="J52" s="104">
        <f t="shared" si="21"/>
        <v>2</v>
      </c>
      <c r="K52" s="95" t="str">
        <f t="shared" si="22"/>
        <v>ok</v>
      </c>
      <c r="L52" s="95">
        <f t="shared" si="23"/>
        <v>2</v>
      </c>
      <c r="M52" s="105">
        <f t="shared" si="28"/>
        <v>81.22222222222223</v>
      </c>
      <c r="N52" s="106">
        <f t="shared" si="24"/>
        <v>2</v>
      </c>
      <c r="O52" s="100" t="str">
        <f t="shared" si="25"/>
        <v>Longueur(s) +</v>
      </c>
      <c r="P52" s="101">
        <f t="shared" si="26"/>
        <v>1.2222222222222285</v>
      </c>
      <c r="Q52" s="107" t="s">
        <v>5</v>
      </c>
    </row>
    <row r="53" spans="1:17" ht="13.5" thickBot="1">
      <c r="A53" s="53" t="s">
        <v>22</v>
      </c>
      <c r="B53" s="54">
        <v>22</v>
      </c>
      <c r="C53" s="111">
        <f t="shared" si="16"/>
        <v>15</v>
      </c>
      <c r="D53" s="112">
        <f t="shared" si="17"/>
        <v>100</v>
      </c>
      <c r="E53" s="113">
        <f t="shared" si="14"/>
        <v>91.66666666666666</v>
      </c>
      <c r="F53" s="114">
        <f t="shared" si="18"/>
        <v>3.1111111111111</v>
      </c>
      <c r="G53" s="115">
        <f t="shared" si="19"/>
        <v>83.1111111111111</v>
      </c>
      <c r="H53" s="116">
        <f t="shared" si="20"/>
        <v>2</v>
      </c>
      <c r="I53" s="116" t="str">
        <f t="shared" si="27"/>
        <v>ok</v>
      </c>
      <c r="J53" s="116">
        <f t="shared" si="21"/>
        <v>2</v>
      </c>
      <c r="K53" s="95" t="str">
        <f t="shared" si="22"/>
        <v>ok</v>
      </c>
      <c r="L53" s="95">
        <f t="shared" si="23"/>
        <v>2</v>
      </c>
      <c r="M53" s="117">
        <f>(B53/3.6)*(D$32/100)*(D$33-(J53*0.7))</f>
        <v>83.1111111111111</v>
      </c>
      <c r="N53" s="118">
        <f t="shared" si="24"/>
        <v>2</v>
      </c>
      <c r="O53" s="112" t="str">
        <f t="shared" si="25"/>
        <v>Longueur(s) +</v>
      </c>
      <c r="P53" s="113">
        <f t="shared" si="26"/>
        <v>3.1111111111111</v>
      </c>
      <c r="Q53" s="119" t="s">
        <v>5</v>
      </c>
    </row>
    <row r="54" spans="1:17" ht="3.75" customHeight="1">
      <c r="A54" s="11"/>
      <c r="B54" s="11"/>
      <c r="C54" s="11"/>
      <c r="D54" s="11"/>
      <c r="E54" s="11"/>
      <c r="F54" s="11"/>
      <c r="G54" s="11"/>
      <c r="H54" s="12"/>
      <c r="I54" s="12"/>
      <c r="J54" s="12"/>
      <c r="K54" s="12"/>
      <c r="L54" s="12"/>
      <c r="M54" s="12"/>
      <c r="N54" s="13"/>
      <c r="O54" s="14"/>
      <c r="P54" s="14"/>
      <c r="Q54" s="11"/>
    </row>
    <row r="55" spans="1:17" ht="12.75">
      <c r="A55" s="82" t="s">
        <v>58</v>
      </c>
      <c r="B55" s="11"/>
      <c r="C55" s="11"/>
      <c r="D55" s="11"/>
      <c r="E55" s="11"/>
      <c r="F55" s="11"/>
      <c r="G55" s="11"/>
      <c r="H55" s="12"/>
      <c r="I55" s="12"/>
      <c r="J55" s="12"/>
      <c r="K55" s="12"/>
      <c r="L55" s="12"/>
      <c r="M55" s="12"/>
      <c r="N55" s="13"/>
      <c r="O55" s="14"/>
      <c r="P55" s="14"/>
      <c r="Q55" s="11"/>
    </row>
    <row r="56" spans="1:17" ht="12.75">
      <c r="A56" s="83" t="s">
        <v>51</v>
      </c>
      <c r="B56" s="11"/>
      <c r="C56" s="11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65" t="s">
        <v>65</v>
      </c>
      <c r="P56" s="14"/>
      <c r="Q56" s="11"/>
    </row>
    <row r="57" spans="1:17" ht="12.75">
      <c r="A57" s="86" t="s">
        <v>52</v>
      </c>
      <c r="B57" s="11"/>
      <c r="C57" s="11"/>
      <c r="D57" s="11"/>
      <c r="E57" s="11"/>
      <c r="F57" s="11"/>
      <c r="G57" s="11"/>
      <c r="H57" s="12"/>
      <c r="I57" s="12"/>
      <c r="J57" s="12"/>
      <c r="K57" s="12"/>
      <c r="L57" s="12"/>
      <c r="M57" s="12"/>
      <c r="N57" s="13"/>
      <c r="O57" s="14"/>
      <c r="P57" s="14"/>
      <c r="Q57" s="11"/>
    </row>
    <row r="58" spans="1:17" ht="6.75" customHeight="1">
      <c r="A58" s="86"/>
      <c r="B58" s="11"/>
      <c r="C58" s="11"/>
      <c r="D58" s="11"/>
      <c r="E58" s="11"/>
      <c r="F58" s="11"/>
      <c r="G58" s="11"/>
      <c r="H58" s="12"/>
      <c r="I58" s="12"/>
      <c r="J58" s="12"/>
      <c r="K58" s="12"/>
      <c r="L58" s="12"/>
      <c r="M58" s="12"/>
      <c r="N58" s="13"/>
      <c r="O58" s="14"/>
      <c r="P58" s="14"/>
      <c r="Q58" s="11"/>
    </row>
    <row r="59" spans="1:17" ht="12.75">
      <c r="A59" s="11"/>
      <c r="B59" s="11"/>
      <c r="C59" s="86" t="s">
        <v>32</v>
      </c>
      <c r="D59" s="11"/>
      <c r="E59" s="11"/>
      <c r="F59" s="11"/>
      <c r="G59" s="11"/>
      <c r="H59" s="12"/>
      <c r="I59" s="12"/>
      <c r="J59" s="12"/>
      <c r="K59" s="12"/>
      <c r="L59" s="12"/>
      <c r="M59" s="12"/>
      <c r="N59" s="13"/>
      <c r="O59" s="14"/>
      <c r="P59" s="14"/>
      <c r="Q59" s="11"/>
    </row>
    <row r="60" ht="12.75"/>
    <row r="61" ht="12.75"/>
    <row r="62" ht="12.75"/>
    <row r="63" ht="12.75"/>
    <row r="64" ht="12.75"/>
    <row r="65" ht="12.75"/>
    <row r="66" ht="12.75"/>
    <row r="67" ht="12.75"/>
  </sheetData>
  <sheetProtection password="CAF5" sheet="1" selectLockedCells="1" autoFilter="0"/>
  <protectedRanges>
    <protectedRange password="8FC5" sqref="A13:B27" name="Plage1"/>
    <protectedRange password="8FC5" sqref="A39:B53" name="Plage2"/>
  </protectedRanges>
  <mergeCells count="26">
    <mergeCell ref="A36:A37"/>
    <mergeCell ref="B36:B37"/>
    <mergeCell ref="N8:O8"/>
    <mergeCell ref="N34:O34"/>
    <mergeCell ref="D10:D11"/>
    <mergeCell ref="E10:M10"/>
    <mergeCell ref="N10:Q11"/>
    <mergeCell ref="E36:M36"/>
    <mergeCell ref="C36:C37"/>
    <mergeCell ref="D36:D37"/>
    <mergeCell ref="A1:Q1"/>
    <mergeCell ref="N7:O7"/>
    <mergeCell ref="N6:O6"/>
    <mergeCell ref="N32:O32"/>
    <mergeCell ref="A10:A11"/>
    <mergeCell ref="B10:B11"/>
    <mergeCell ref="C10:C11"/>
    <mergeCell ref="A2:Q2"/>
    <mergeCell ref="N36:Q37"/>
    <mergeCell ref="B6:C6"/>
    <mergeCell ref="B8:C8"/>
    <mergeCell ref="B32:C32"/>
    <mergeCell ref="B34:C34"/>
    <mergeCell ref="B7:C7"/>
    <mergeCell ref="B33:C33"/>
    <mergeCell ref="N33:O33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indexed="38"/>
  </sheetPr>
  <dimension ref="A1:C23"/>
  <sheetViews>
    <sheetView zoomScalePageLayoutView="0" workbookViewId="0" topLeftCell="A1">
      <selection activeCell="E16" sqref="E16"/>
    </sheetView>
  </sheetViews>
  <sheetFormatPr defaultColWidth="11.421875" defaultRowHeight="12.75"/>
  <cols>
    <col min="2" max="2" width="12.7109375" style="0" bestFit="1" customWidth="1"/>
  </cols>
  <sheetData>
    <row r="1" spans="1:2" ht="12.75">
      <c r="A1" s="1" t="s">
        <v>54</v>
      </c>
      <c r="B1" s="1" t="s">
        <v>53</v>
      </c>
    </row>
    <row r="2" spans="1:2" ht="12.75">
      <c r="A2" s="1" t="s">
        <v>36</v>
      </c>
      <c r="B2" s="1" t="s">
        <v>48</v>
      </c>
    </row>
    <row r="3" ht="6.75" customHeight="1"/>
    <row r="4" spans="1:3" ht="12.75">
      <c r="A4" s="1" t="s">
        <v>47</v>
      </c>
      <c r="B4" s="1" t="s">
        <v>46</v>
      </c>
      <c r="C4" s="1" t="s">
        <v>33</v>
      </c>
    </row>
    <row r="5" ht="6.75" customHeight="1"/>
    <row r="6" spans="1:3" ht="12.75">
      <c r="A6" s="3" t="s">
        <v>34</v>
      </c>
      <c r="B6" s="1">
        <v>3</v>
      </c>
      <c r="C6" s="1" t="s">
        <v>37</v>
      </c>
    </row>
    <row r="7" spans="1:3" ht="12.75">
      <c r="A7" s="3" t="s">
        <v>55</v>
      </c>
      <c r="B7" s="1">
        <v>5</v>
      </c>
      <c r="C7" s="1" t="s">
        <v>38</v>
      </c>
    </row>
    <row r="8" spans="1:3" ht="12.75">
      <c r="A8" s="3" t="s">
        <v>35</v>
      </c>
      <c r="B8" s="1">
        <v>10</v>
      </c>
      <c r="C8" s="1" t="s">
        <v>39</v>
      </c>
    </row>
    <row r="9" spans="1:3" ht="12.75">
      <c r="A9" s="3" t="s">
        <v>36</v>
      </c>
      <c r="B9" s="1">
        <v>10</v>
      </c>
      <c r="C9" s="1" t="s">
        <v>40</v>
      </c>
    </row>
    <row r="10" spans="1:3" ht="12.75">
      <c r="A10" s="3" t="s">
        <v>48</v>
      </c>
      <c r="B10" s="1">
        <v>15</v>
      </c>
      <c r="C10" s="1" t="s">
        <v>41</v>
      </c>
    </row>
    <row r="11" spans="1:3" ht="12.75">
      <c r="A11" s="3" t="s">
        <v>49</v>
      </c>
      <c r="B11" s="1">
        <v>20</v>
      </c>
      <c r="C11" s="1" t="s">
        <v>42</v>
      </c>
    </row>
    <row r="12" spans="1:3" ht="12.75">
      <c r="A12" s="3" t="s">
        <v>50</v>
      </c>
      <c r="B12" s="1">
        <v>30</v>
      </c>
      <c r="C12" s="1" t="s">
        <v>43</v>
      </c>
    </row>
    <row r="13" spans="1:3" ht="12.75">
      <c r="A13" s="3"/>
      <c r="B13" s="1"/>
      <c r="C13" s="1" t="s">
        <v>44</v>
      </c>
    </row>
    <row r="14" spans="1:3" ht="12.75">
      <c r="A14" s="3"/>
      <c r="B14" s="1"/>
      <c r="C14" s="1" t="s">
        <v>45</v>
      </c>
    </row>
    <row r="15" spans="1:3" ht="12.75">
      <c r="A15" s="3"/>
      <c r="B15" s="1"/>
      <c r="C15" s="1" t="s">
        <v>56</v>
      </c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d'aide au paramétrage du travail de PMA</dc:title>
  <dc:subject/>
  <dc:creator>Martin Buchheit</dc:creator>
  <cp:keywords>Test 30-15 IFT</cp:keywords>
  <dc:description>www.martin-buchheit.net</dc:description>
  <cp:lastModifiedBy>Mart1</cp:lastModifiedBy>
  <cp:lastPrinted>2007-09-14T15:17:34Z</cp:lastPrinted>
  <dcterms:created xsi:type="dcterms:W3CDTF">2003-08-08T21:24:21Z</dcterms:created>
  <dcterms:modified xsi:type="dcterms:W3CDTF">2007-09-15T08:39:02Z</dcterms:modified>
  <cp:category>Outils</cp:category>
  <cp:version/>
  <cp:contentType/>
  <cp:contentStatus/>
</cp:coreProperties>
</file>